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476" windowWidth="10395" windowHeight="8565" tabRatio="900" firstSheet="9" activeTab="13"/>
  </bookViews>
  <sheets>
    <sheet name="Показатели" sheetId="1" r:id="rId1"/>
    <sheet name="Распределение расходов" sheetId="2" r:id="rId2"/>
    <sheet name="Ресурсное обеспечение" sheetId="3" r:id="rId3"/>
    <sheet name="КАИП " sheetId="4" state="hidden" r:id="rId4"/>
    <sheet name="НИД" sheetId="5" state="hidden" r:id="rId5"/>
    <sheet name="Мун.задания" sheetId="6" r:id="rId6"/>
    <sheet name="Показатели подпрограммы 1" sheetId="7" r:id="rId7"/>
    <sheet name="Мероприятия подпрограммы 1" sheetId="8" r:id="rId8"/>
    <sheet name="Показатели подпрограммы 2" sheetId="9" r:id="rId9"/>
    <sheet name="!!!Мероприятия подпрограммы 2" sheetId="10" r:id="rId10"/>
    <sheet name="Показатели подпрограммы 3" sheetId="11" r:id="rId11"/>
    <sheet name="!!!Мероприятия подпрограммы 3" sheetId="12" r:id="rId12"/>
    <sheet name="Показатели подпрограммы 4" sheetId="13" r:id="rId13"/>
    <sheet name="!!!Мероприятия подпрограммы 4" sheetId="14" r:id="rId14"/>
  </sheets>
  <definedNames>
    <definedName name="_xlnm._FilterDatabase" localSheetId="3" hidden="1">'КАИП '!$A$5:$J$5</definedName>
    <definedName name="_xlnm._FilterDatabase" localSheetId="7" hidden="1">'Мероприятия подпрограммы 1'!$A$4:$O$46</definedName>
    <definedName name="Z_2166B299_1DBB_4BE8_98C9_E9EFB21DCA26_.wvu.FilterData" localSheetId="7" hidden="1">'Мероприятия подпрограммы 1'!$A$4:$O$41</definedName>
    <definedName name="Z_2715DACA_7FC2_4162_875B_92B3FB82D8B1_.wvu.FilterData" localSheetId="7" hidden="1">'Мероприятия подпрограммы 1'!$A$4:$O$41</definedName>
    <definedName name="Z_29BFB567_1C85_481C_A8AF_8210D8E0792F_.wvu.FilterData" localSheetId="7" hidden="1">'Мероприятия подпрограммы 1'!$A$4:$O$41</definedName>
    <definedName name="Z_4767DD30_F6FB_4FF0_A429_8866A8232500_.wvu.Cols" localSheetId="0" hidden="1">'Показатели'!#REF!</definedName>
    <definedName name="Z_4767DD30_F6FB_4FF0_A429_8866A8232500_.wvu.Cols" localSheetId="6" hidden="1">'Показатели подпрограммы 1'!#REF!</definedName>
    <definedName name="Z_4767DD30_F6FB_4FF0_A429_8866A8232500_.wvu.Cols" localSheetId="8" hidden="1">'Показатели подпрограммы 2'!#REF!</definedName>
    <definedName name="Z_4767DD30_F6FB_4FF0_A429_8866A8232500_.wvu.Cols" localSheetId="10" hidden="1">'Показатели подпрограммы 3'!#REF!</definedName>
    <definedName name="Z_4767DD30_F6FB_4FF0_A429_8866A8232500_.wvu.FilterData" localSheetId="3" hidden="1">'КАИП '!$A$5:$J$5</definedName>
    <definedName name="Z_4767DD30_F6FB_4FF0_A429_8866A8232500_.wvu.FilterData" localSheetId="7" hidden="1">'Мероприятия подпрограммы 1'!$A$4:$O$41</definedName>
    <definedName name="Z_4767DD30_F6FB_4FF0_A429_8866A8232500_.wvu.PrintArea" localSheetId="9" hidden="1">'!!!Мероприятия подпрограммы 2'!$A$1:$L$18</definedName>
    <definedName name="Z_4767DD30_F6FB_4FF0_A429_8866A8232500_.wvu.PrintArea" localSheetId="11" hidden="1">'!!!Мероприятия подпрограммы 3'!$A$1:$L$42</definedName>
    <definedName name="Z_4767DD30_F6FB_4FF0_A429_8866A8232500_.wvu.PrintArea" localSheetId="13" hidden="1">'!!!Мероприятия подпрограммы 4'!$A$1:$L$11</definedName>
    <definedName name="Z_4767DD30_F6FB_4FF0_A429_8866A8232500_.wvu.PrintArea" localSheetId="3" hidden="1">'КАИП '!$A$1:$J$19</definedName>
    <definedName name="Z_4767DD30_F6FB_4FF0_A429_8866A8232500_.wvu.PrintArea" localSheetId="7" hidden="1">'Мероприятия подпрограммы 1'!$A$1:$L$41</definedName>
    <definedName name="Z_4767DD30_F6FB_4FF0_A429_8866A8232500_.wvu.PrintArea" localSheetId="0" hidden="1">'Показатели'!$A$1:$D$52</definedName>
    <definedName name="Z_4767DD30_F6FB_4FF0_A429_8866A8232500_.wvu.PrintArea" localSheetId="6" hidden="1">'Показатели подпрограммы 1'!$A$1:$C$25</definedName>
    <definedName name="Z_4767DD30_F6FB_4FF0_A429_8866A8232500_.wvu.PrintArea" localSheetId="8" hidden="1">'Показатели подпрограммы 2'!$A$1:$D$9</definedName>
    <definedName name="Z_4767DD30_F6FB_4FF0_A429_8866A8232500_.wvu.PrintArea" localSheetId="10" hidden="1">'Показатели подпрограммы 3'!$A$1:$D$14</definedName>
    <definedName name="Z_4767DD30_F6FB_4FF0_A429_8866A8232500_.wvu.PrintArea" localSheetId="12" hidden="1">'Показатели подпрограммы 4'!$A$1:$D$10</definedName>
    <definedName name="Z_4767DD30_F6FB_4FF0_A429_8866A8232500_.wvu.PrintArea" localSheetId="1" hidden="1">'Распределение расходов'!$A$1:$K$24</definedName>
    <definedName name="Z_4767DD30_F6FB_4FF0_A429_8866A8232500_.wvu.PrintArea" localSheetId="2" hidden="1">'Ресурсное обеспечение'!$A$1:$G$40</definedName>
    <definedName name="Z_4767DD30_F6FB_4FF0_A429_8866A8232500_.wvu.PrintTitles" localSheetId="9" hidden="1">'!!!Мероприятия подпрограммы 2'!$3:$4</definedName>
    <definedName name="Z_4767DD30_F6FB_4FF0_A429_8866A8232500_.wvu.PrintTitles" localSheetId="11" hidden="1">'!!!Мероприятия подпрограммы 3'!$3:$4</definedName>
    <definedName name="Z_4767DD30_F6FB_4FF0_A429_8866A8232500_.wvu.PrintTitles" localSheetId="13" hidden="1">'!!!Мероприятия подпрограммы 4'!$3:$4</definedName>
    <definedName name="Z_4767DD30_F6FB_4FF0_A429_8866A8232500_.wvu.PrintTitles" localSheetId="3" hidden="1">'КАИП '!$3:$5</definedName>
    <definedName name="Z_4767DD30_F6FB_4FF0_A429_8866A8232500_.wvu.PrintTitles" localSheetId="7" hidden="1">'Мероприятия подпрограммы 1'!$3:$4</definedName>
    <definedName name="Z_4767DD30_F6FB_4FF0_A429_8866A8232500_.wvu.PrintTitles" localSheetId="0" hidden="1">'Показатели'!$3:$3</definedName>
    <definedName name="Z_4767DD30_F6FB_4FF0_A429_8866A8232500_.wvu.PrintTitles" localSheetId="6" hidden="1">'Показатели подпрограммы 1'!$3:$5</definedName>
    <definedName name="Z_4767DD30_F6FB_4FF0_A429_8866A8232500_.wvu.PrintTitles" localSheetId="8" hidden="1">'Показатели подпрограммы 2'!$3:$5</definedName>
    <definedName name="Z_4767DD30_F6FB_4FF0_A429_8866A8232500_.wvu.PrintTitles" localSheetId="10" hidden="1">'Показатели подпрограммы 3'!$3:$5</definedName>
    <definedName name="Z_4767DD30_F6FB_4FF0_A429_8866A8232500_.wvu.PrintTitles" localSheetId="1" hidden="1">'Распределение расходов'!$3:$4</definedName>
    <definedName name="Z_4767DD30_F6FB_4FF0_A429_8866A8232500_.wvu.PrintTitles" localSheetId="2" hidden="1">'Ресурсное обеспечение'!$3:$4</definedName>
    <definedName name="Z_4767DD30_F6FB_4FF0_A429_8866A8232500_.wvu.Rows" localSheetId="9" hidden="1">'!!!Мероприятия подпрограммы 2'!#REF!,'!!!Мероприятия подпрограммы 2'!#REF!,'!!!Мероприятия подпрограммы 2'!#REF!,'!!!Мероприятия подпрограммы 2'!#REF!,'!!!Мероприятия подпрограммы 2'!#REF!,'!!!Мероприятия подпрограммы 2'!#REF!,'!!!Мероприятия подпрограммы 2'!$17:$17</definedName>
    <definedName name="Z_4767DD30_F6FB_4FF0_A429_8866A8232500_.wvu.Rows" localSheetId="11" hidden="1">'!!!Мероприятия подпрограммы 3'!#REF!,'!!!Мероприятия подпрограммы 3'!$18:$18,'!!!Мероприятия подпрограммы 3'!$20:$20,'!!!Мероприятия подпрограммы 3'!$24:$24,'!!!Мероприятия подпрограммы 3'!$25:$25,'!!!Мероприятия подпрограммы 3'!$29:$30,'!!!Мероприятия подпрограммы 3'!$33:$33,'!!!Мероприятия подпрограммы 3'!$40:$41</definedName>
    <definedName name="Z_4767DD30_F6FB_4FF0_A429_8866A8232500_.wvu.Rows" localSheetId="13" hidden="1">'!!!Мероприятия подпрограммы 4'!#REF!,'!!!Мероприятия подпрограммы 4'!#REF!</definedName>
    <definedName name="Z_4767DD30_F6FB_4FF0_A429_8866A8232500_.wvu.Rows" localSheetId="3" hidden="1">'КАИП '!#REF!,'КАИП '!$17:$18</definedName>
    <definedName name="Z_4767DD30_F6FB_4FF0_A429_8866A8232500_.wvu.Rows" localSheetId="7" hidden="1">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</definedName>
    <definedName name="Z_484BD7FD_1D3D_4528_954E_A98D5B59AC9C_.wvu.FilterData" localSheetId="7" hidden="1">'Мероприятия подпрограммы 1'!$A$4:$O$41</definedName>
    <definedName name="Z_7C917F30_361A_4C86_9002_2134EAE2E3CF_.wvu.Cols" localSheetId="6" hidden="1">'Показатели подпрограммы 1'!#REF!</definedName>
    <definedName name="Z_7C917F30_361A_4C86_9002_2134EAE2E3CF_.wvu.Cols" localSheetId="8" hidden="1">'Показатели подпрограммы 2'!#REF!</definedName>
    <definedName name="Z_7C917F30_361A_4C86_9002_2134EAE2E3CF_.wvu.Cols" localSheetId="10" hidden="1">'Показатели подпрограммы 3'!#REF!</definedName>
    <definedName name="Z_7C917F30_361A_4C86_9002_2134EAE2E3CF_.wvu.FilterData" localSheetId="3" hidden="1">'КАИП '!$A$5:$J$5</definedName>
    <definedName name="Z_7C917F30_361A_4C86_9002_2134EAE2E3CF_.wvu.FilterData" localSheetId="7" hidden="1">'Мероприятия подпрограммы 1'!$A$4:$O$41</definedName>
    <definedName name="Z_7C917F30_361A_4C86_9002_2134EAE2E3CF_.wvu.PrintArea" localSheetId="9" hidden="1">'!!!Мероприятия подпрограммы 2'!$A$1:$L$18</definedName>
    <definedName name="Z_7C917F30_361A_4C86_9002_2134EAE2E3CF_.wvu.PrintArea" localSheetId="7" hidden="1">'Мероприятия подпрограммы 1'!$A$1:$L$41</definedName>
    <definedName name="Z_7C917F30_361A_4C86_9002_2134EAE2E3CF_.wvu.PrintArea" localSheetId="6" hidden="1">'Показатели подпрограммы 1'!$A$1:$C$25</definedName>
    <definedName name="Z_7C917F30_361A_4C86_9002_2134EAE2E3CF_.wvu.PrintArea" localSheetId="8" hidden="1">'Показатели подпрограммы 2'!$A$1:$D$9</definedName>
    <definedName name="Z_7C917F30_361A_4C86_9002_2134EAE2E3CF_.wvu.PrintArea" localSheetId="10" hidden="1">'Показатели подпрограммы 3'!$A$1:$D$14</definedName>
    <definedName name="Z_7C917F30_361A_4C86_9002_2134EAE2E3CF_.wvu.PrintArea" localSheetId="12" hidden="1">'Показатели подпрограммы 4'!$A$1:$D$10</definedName>
    <definedName name="Z_7C917F30_361A_4C86_9002_2134EAE2E3CF_.wvu.PrintArea" localSheetId="2" hidden="1">'Ресурсное обеспечение'!$A$1:$G$40</definedName>
    <definedName name="Z_7C917F30_361A_4C86_9002_2134EAE2E3CF_.wvu.PrintTitles" localSheetId="9" hidden="1">'!!!Мероприятия подпрограммы 2'!$3:$4</definedName>
    <definedName name="Z_7C917F30_361A_4C86_9002_2134EAE2E3CF_.wvu.PrintTitles" localSheetId="11" hidden="1">'!!!Мероприятия подпрограммы 3'!$3:$4</definedName>
    <definedName name="Z_7C917F30_361A_4C86_9002_2134EAE2E3CF_.wvu.PrintTitles" localSheetId="13" hidden="1">'!!!Мероприятия подпрограммы 4'!$3:$4</definedName>
    <definedName name="Z_7C917F30_361A_4C86_9002_2134EAE2E3CF_.wvu.PrintTitles" localSheetId="7" hidden="1">'Мероприятия подпрограммы 1'!$3:$4</definedName>
    <definedName name="Z_7C917F30_361A_4C86_9002_2134EAE2E3CF_.wvu.PrintTitles" localSheetId="6" hidden="1">'Показатели подпрограммы 1'!$3:$5</definedName>
    <definedName name="Z_7C917F30_361A_4C86_9002_2134EAE2E3CF_.wvu.PrintTitles" localSheetId="8" hidden="1">'Показатели подпрограммы 2'!$3:$5</definedName>
    <definedName name="Z_7C917F30_361A_4C86_9002_2134EAE2E3CF_.wvu.PrintTitles" localSheetId="10" hidden="1">'Показатели подпрограммы 3'!$3:$5</definedName>
    <definedName name="Z_7C917F30_361A_4C86_9002_2134EAE2E3CF_.wvu.PrintTitles" localSheetId="2" hidden="1">'Ресурсное обеспечение'!$3:$4</definedName>
    <definedName name="Z_7C917F30_361A_4C86_9002_2134EAE2E3CF_.wvu.Rows" localSheetId="9" hidden="1">'!!!Мероприятия подпрограммы 2'!#REF!,'!!!Мероприятия подпрограммы 2'!#REF!,'!!!Мероприятия подпрограммы 2'!#REF!,'!!!Мероприятия подпрограммы 2'!#REF!</definedName>
    <definedName name="Z_7C917F30_361A_4C86_9002_2134EAE2E3CF_.wvu.Rows" localSheetId="11" hidden="1">'!!!Мероприятия подпрограммы 3'!#REF!,'!!!Мероприятия подпрограммы 3'!#REF!,'!!!Мероприятия подпрограммы 3'!$18:$18,'!!!Мероприятия подпрограммы 3'!$20:$20,'!!!Мероприятия подпрограммы 3'!$40:$41</definedName>
    <definedName name="Z_7C917F30_361A_4C86_9002_2134EAE2E3CF_.wvu.Rows" localSheetId="13" hidden="1">'!!!Мероприятия подпрограммы 4'!#REF!,'!!!Мероприятия подпрограммы 4'!#REF!</definedName>
    <definedName name="Z_7C917F30_361A_4C86_9002_2134EAE2E3CF_.wvu.Rows" localSheetId="7" hidden="1">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</definedName>
    <definedName name="Z_81F2AFB8_21DA_4513_90AB_0A09D7D72D56_.wvu.FilterData" localSheetId="7" hidden="1">'Мероприятия подпрограммы 1'!$A$4:$O$41</definedName>
    <definedName name="Z_AD6F79BD_847B_4421_A1AA_268A55FACAB4_.wvu.FilterData" localSheetId="7" hidden="1">'Мероприятия подпрограммы 1'!$A$4:$O$41</definedName>
    <definedName name="Z_B45C2115_52AF_4E7B_8578_551FB3CF371E_.wvu.FilterData" localSheetId="7" hidden="1">'Мероприятия подпрограммы 1'!$A$4:$O$41</definedName>
    <definedName name="Z_C75D4C66_EC35_48DB_8FCD_E29923CDB091_.wvu.FilterData" localSheetId="7" hidden="1">'Мероприятия подпрограммы 1'!$A$4:$O$41</definedName>
    <definedName name="Z_CDE1D6F6_68DF_42F8_B01A_FF6465B24CCD_.wvu.Cols" localSheetId="6" hidden="1">'Показатели подпрограммы 1'!#REF!</definedName>
    <definedName name="Z_CDE1D6F6_68DF_42F8_B01A_FF6465B24CCD_.wvu.Cols" localSheetId="8" hidden="1">'Показатели подпрограммы 2'!#REF!</definedName>
    <definedName name="Z_CDE1D6F6_68DF_42F8_B01A_FF6465B24CCD_.wvu.Cols" localSheetId="10" hidden="1">'Показатели подпрограммы 3'!#REF!</definedName>
    <definedName name="Z_CDE1D6F6_68DF_42F8_B01A_FF6465B24CCD_.wvu.FilterData" localSheetId="3" hidden="1">'КАИП '!$A$5:$J$5</definedName>
    <definedName name="Z_CDE1D6F6_68DF_42F8_B01A_FF6465B24CCD_.wvu.FilterData" localSheetId="7" hidden="1">'Мероприятия подпрограммы 1'!$A$4:$O$41</definedName>
    <definedName name="Z_CDE1D6F6_68DF_42F8_B01A_FF6465B24CCD_.wvu.PrintArea" localSheetId="9" hidden="1">'!!!Мероприятия подпрограммы 2'!$A$1:$L$18</definedName>
    <definedName name="Z_CDE1D6F6_68DF_42F8_B01A_FF6465B24CCD_.wvu.PrintArea" localSheetId="11" hidden="1">'!!!Мероприятия подпрограммы 3'!$A$1:$L$42</definedName>
    <definedName name="Z_CDE1D6F6_68DF_42F8_B01A_FF6465B24CCD_.wvu.PrintArea" localSheetId="13" hidden="1">'!!!Мероприятия подпрограммы 4'!$A$1:$L$11</definedName>
    <definedName name="Z_CDE1D6F6_68DF_42F8_B01A_FF6465B24CCD_.wvu.PrintArea" localSheetId="7" hidden="1">'Мероприятия подпрограммы 1'!$A$1:$L$41</definedName>
    <definedName name="Z_CDE1D6F6_68DF_42F8_B01A_FF6465B24CCD_.wvu.PrintArea" localSheetId="6" hidden="1">'Показатели подпрограммы 1'!$A$1:$C$25</definedName>
    <definedName name="Z_CDE1D6F6_68DF_42F8_B01A_FF6465B24CCD_.wvu.PrintArea" localSheetId="8" hidden="1">'Показатели подпрограммы 2'!$A$1:$D$9</definedName>
    <definedName name="Z_CDE1D6F6_68DF_42F8_B01A_FF6465B24CCD_.wvu.PrintArea" localSheetId="10" hidden="1">'Показатели подпрограммы 3'!$A$1:$D$14</definedName>
    <definedName name="Z_CDE1D6F6_68DF_42F8_B01A_FF6465B24CCD_.wvu.PrintArea" localSheetId="12" hidden="1">'Показатели подпрограммы 4'!$A$1:$D$10</definedName>
    <definedName name="Z_CDE1D6F6_68DF_42F8_B01A_FF6465B24CCD_.wvu.PrintArea" localSheetId="1" hidden="1">'Распределение расходов'!$A$1:$K$24</definedName>
    <definedName name="Z_CDE1D6F6_68DF_42F8_B01A_FF6465B24CCD_.wvu.PrintArea" localSheetId="2" hidden="1">'Ресурсное обеспечение'!$A$1:$G$40</definedName>
    <definedName name="Z_CDE1D6F6_68DF_42F8_B01A_FF6465B24CCD_.wvu.PrintTitles" localSheetId="9" hidden="1">'!!!Мероприятия подпрограммы 2'!$3:$4</definedName>
    <definedName name="Z_CDE1D6F6_68DF_42F8_B01A_FF6465B24CCD_.wvu.PrintTitles" localSheetId="11" hidden="1">'!!!Мероприятия подпрограммы 3'!$3:$4</definedName>
    <definedName name="Z_CDE1D6F6_68DF_42F8_B01A_FF6465B24CCD_.wvu.PrintTitles" localSheetId="13" hidden="1">'!!!Мероприятия подпрограммы 4'!$3:$4</definedName>
    <definedName name="Z_CDE1D6F6_68DF_42F8_B01A_FF6465B24CCD_.wvu.PrintTitles" localSheetId="7" hidden="1">'Мероприятия подпрограммы 1'!$3:$4</definedName>
    <definedName name="Z_CDE1D6F6_68DF_42F8_B01A_FF6465B24CCD_.wvu.PrintTitles" localSheetId="6" hidden="1">'Показатели подпрограммы 1'!$3:$5</definedName>
    <definedName name="Z_CDE1D6F6_68DF_42F8_B01A_FF6465B24CCD_.wvu.PrintTitles" localSheetId="8" hidden="1">'Показатели подпрограммы 2'!$3:$5</definedName>
    <definedName name="Z_CDE1D6F6_68DF_42F8_B01A_FF6465B24CCD_.wvu.PrintTitles" localSheetId="10" hidden="1">'Показатели подпрограммы 3'!$3:$5</definedName>
    <definedName name="Z_CDE1D6F6_68DF_42F8_B01A_FF6465B24CCD_.wvu.PrintTitles" localSheetId="1" hidden="1">'Распределение расходов'!$3:$4</definedName>
    <definedName name="Z_CDE1D6F6_68DF_42F8_B01A_FF6465B24CCD_.wvu.PrintTitles" localSheetId="2" hidden="1">'Ресурсное обеспечение'!$3:$4</definedName>
    <definedName name="Z_CDE1D6F6_68DF_42F8_B01A_FF6465B24CCD_.wvu.Rows" localSheetId="9" hidden="1">'!!!Мероприятия подпрограммы 2'!#REF!,'!!!Мероприятия подпрограммы 2'!#REF!,'!!!Мероприятия подпрограммы 2'!#REF!,'!!!Мероприятия подпрограммы 2'!#REF!,'!!!Мероприятия подпрограммы 2'!#REF!,'!!!Мероприятия подпрограммы 2'!#REF!,'!!!Мероприятия подпрограммы 2'!$17:$17</definedName>
    <definedName name="Z_CDE1D6F6_68DF_42F8_B01A_FF6465B24CCD_.wvu.Rows" localSheetId="11" hidden="1">'!!!Мероприятия подпрограммы 3'!#REF!,'!!!Мероприятия подпрограммы 3'!$18:$18,'!!!Мероприятия подпрограммы 3'!$20:$20,'!!!Мероприятия подпрограммы 3'!$24:$24,'!!!Мероприятия подпрограммы 3'!$25:$25,'!!!Мероприятия подпрограммы 3'!$29:$30,'!!!Мероприятия подпрограммы 3'!$33:$33,'!!!Мероприятия подпрограммы 3'!$40:$41</definedName>
    <definedName name="Z_CDE1D6F6_68DF_42F8_B01A_FF6465B24CCD_.wvu.Rows" localSheetId="13" hidden="1">'!!!Мероприятия подпрограммы 4'!#REF!,'!!!Мероприятия подпрограммы 4'!#REF!</definedName>
    <definedName name="Z_D97B14A5_4ECD_4EB7_B8A7_D41E462F19A2_.wvu.FilterData" localSheetId="7" hidden="1">'Мероприятия подпрограммы 1'!$A$4:$O$41</definedName>
    <definedName name="Z_FAC3C627_8E23_41AB_B3FB_95B33614D8DB_.wvu.FilterData" localSheetId="7" hidden="1">'Мероприятия подпрограммы 1'!$A$4:$O$41</definedName>
    <definedName name="_xlnm.Print_Titles" localSheetId="9">'!!!Мероприятия подпрограммы 2'!$3:$4</definedName>
    <definedName name="_xlnm.Print_Titles" localSheetId="11">'!!!Мероприятия подпрограммы 3'!$3:$4</definedName>
    <definedName name="_xlnm.Print_Titles" localSheetId="13">'!!!Мероприятия подпрограммы 4'!$3:$4</definedName>
    <definedName name="_xlnm.Print_Titles" localSheetId="3">'КАИП '!$3:$5</definedName>
    <definedName name="_xlnm.Print_Titles" localSheetId="7">'Мероприятия подпрограммы 1'!$3:$4</definedName>
    <definedName name="_xlnm.Print_Titles" localSheetId="0">'Показатели'!$3:$3</definedName>
    <definedName name="_xlnm.Print_Titles" localSheetId="6">'Показатели подпрограммы 1'!$3:$5</definedName>
    <definedName name="_xlnm.Print_Titles" localSheetId="8">'Показатели подпрограммы 2'!$3:$5</definedName>
    <definedName name="_xlnm.Print_Titles" localSheetId="10">'Показатели подпрограммы 3'!$3:$5</definedName>
    <definedName name="_xlnm.Print_Titles" localSheetId="1">'Распределение расходов'!$3:$4</definedName>
    <definedName name="_xlnm.Print_Titles" localSheetId="2">'Ресурсное обеспечение'!$3:$4</definedName>
    <definedName name="_xlnm.Print_Area" localSheetId="9">'!!!Мероприятия подпрограммы 2'!$A$1:$L$27</definedName>
    <definedName name="_xlnm.Print_Area" localSheetId="11">'!!!Мероприятия подпрограммы 3'!$A$1:$L$26</definedName>
    <definedName name="_xlnm.Print_Area" localSheetId="13">'!!!Мероприятия подпрограммы 4'!$A$1:$L$22</definedName>
    <definedName name="_xlnm.Print_Area" localSheetId="3">'КАИП '!$A$1:$J$19</definedName>
    <definedName name="_xlnm.Print_Area" localSheetId="7">'Мероприятия подпрограммы 1'!$A$1:$L$53</definedName>
    <definedName name="_xlnm.Print_Area" localSheetId="0">'Показатели'!$A$1:$I$49</definedName>
    <definedName name="_xlnm.Print_Area" localSheetId="6">'Показатели подпрограммы 1'!$A$1:$H$29</definedName>
    <definedName name="_xlnm.Print_Area" localSheetId="8">'Показатели подпрограммы 2'!$A$1:$H$9</definedName>
    <definedName name="_xlnm.Print_Area" localSheetId="10">'Показатели подпрограммы 3'!$A$1:$H$17</definedName>
    <definedName name="_xlnm.Print_Area" localSheetId="12">'Показатели подпрограммы 4'!$A$1:$H$9</definedName>
    <definedName name="_xlnm.Print_Area" localSheetId="1">'Распределение расходов'!$A$1:$K$23</definedName>
    <definedName name="_xlnm.Print_Area" localSheetId="2">'Ресурсное обеспечение'!$A$1:$G$40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12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comments10.xml><?xml version="1.0" encoding="utf-8"?>
<comments xmlns="http://schemas.openxmlformats.org/spreadsheetml/2006/main">
  <authors>
    <author>slotina</author>
  </authors>
  <commentList>
    <comment ref="B1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часть УМЦ</t>
        </r>
      </text>
    </comment>
  </commentList>
</comments>
</file>

<file path=xl/comments7.xml><?xml version="1.0" encoding="utf-8"?>
<comments xmlns="http://schemas.openxmlformats.org/spreadsheetml/2006/main">
  <authors>
    <author>slotina</author>
  </authors>
  <commentList>
    <comment ref="B8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<sst xmlns="http://schemas.openxmlformats.org/spreadsheetml/2006/main" count="936" uniqueCount="407">
  <si>
    <t>Муниципальная  программа</t>
  </si>
  <si>
    <t>Наименование муниципальной программы, подпрограммы   муниципальной программы</t>
  </si>
  <si>
    <t>«Обеспечение реализации муниципальной программы и прочие мероприятия»</t>
  </si>
  <si>
    <t xml:space="preserve">отдел образования администрации Большеулуйского района </t>
  </si>
  <si>
    <t>детский сад в с.Большой Улуй на 95 мест</t>
  </si>
  <si>
    <t>Перечень объектов капитального строительства муниципальной  собственности Большеулуйского района
 (за счет всех источников финансирования)</t>
  </si>
  <si>
    <t xml:space="preserve">Ежегодно будут награждены ценными подарками победители (не менее 12 чел.) и призёры (не менее 70 человек) муниципального этапа Всероссийской олимпиады школьников. </t>
  </si>
  <si>
    <t>Реализация образовательных программ оздоровления, отдыха, занятости детей и подростков</t>
  </si>
  <si>
    <t>Организация подвоза детей и подростков к местам отдыха, оздоровления, занятости, местам проведения культурно-массовых мероприятий</t>
  </si>
  <si>
    <t xml:space="preserve">Проведение ежегодного конкурса летних оздоровительных программ, реализуемых в летних оздоровительных лагерях при образовательных учреждениях </t>
  </si>
  <si>
    <t>Определены лучшие образовательные программы, реализуемые в летних оздоровительных лагерях при общеобразовательных учреждениях (не менее 3 программ ежегодно)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</si>
  <si>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организаций</t>
  </si>
  <si>
    <t>Отдел образования администрации Большеулуйского района</t>
  </si>
  <si>
    <t>Гос. стат. отчетность</t>
  </si>
  <si>
    <t>Ведомственная отчетность</t>
  </si>
  <si>
    <t xml:space="preserve"> </t>
  </si>
  <si>
    <t>%</t>
  </si>
  <si>
    <t>Единица измерения</t>
  </si>
  <si>
    <t>Итого по задаче 1</t>
  </si>
  <si>
    <t>Итого по задаче 2</t>
  </si>
  <si>
    <t>Итого по задаче 3</t>
  </si>
  <si>
    <t>№ п/п</t>
  </si>
  <si>
    <t>Всего</t>
  </si>
  <si>
    <t>федеральный бюджет</t>
  </si>
  <si>
    <t>краевой бюджет</t>
  </si>
  <si>
    <t>в том числе:</t>
  </si>
  <si>
    <t>чел.</t>
  </si>
  <si>
    <t>Вес показателя результативности</t>
  </si>
  <si>
    <t xml:space="preserve">Цели, задачи, мероприятия </t>
  </si>
  <si>
    <t xml:space="preserve">Остаток стоимости строительства в ценах  контракта </t>
  </si>
  <si>
    <t>Итого по задаче 4</t>
  </si>
  <si>
    <t xml:space="preserve">Цели, задачи, показатели результатов </t>
  </si>
  <si>
    <r>
      <t>Приложение № 2
к муниципальной программе 
«Развитие образования Большеулуйского района»</t>
    </r>
    <r>
      <rPr>
        <sz val="12"/>
        <color indexed="10"/>
        <rFont val="Times New Roman"/>
        <family val="1"/>
      </rPr>
      <t xml:space="preserve"> </t>
    </r>
  </si>
  <si>
    <t>Наименование объекта
 с  указанием  мощности и годов строительства</t>
  </si>
  <si>
    <t xml:space="preserve">федеральный бюджет </t>
  </si>
  <si>
    <t>2012 год</t>
  </si>
  <si>
    <t>2013 год</t>
  </si>
  <si>
    <t>разница:</t>
  </si>
  <si>
    <t>должно быть: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</si>
  <si>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</si>
  <si>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</si>
  <si>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</si>
  <si>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</si>
  <si>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</si>
  <si>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</si>
  <si>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</si>
  <si>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</si>
  <si>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Объем капитальных вложений, тыс. рублей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</si>
  <si>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</si>
  <si>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Источник информации</t>
  </si>
  <si>
    <t>3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</si>
  <si>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</si>
  <si>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1.2.5</t>
  </si>
  <si>
    <t>Организация проведения военно-полевых сборов в общеобразовательных учреждениях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</si>
  <si>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</si>
  <si>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</si>
  <si>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</si>
  <si>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>Статус</t>
  </si>
  <si>
    <t>юридические лица</t>
  </si>
  <si>
    <t>Оценка расходов 
(тыс. руб.), годы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</si>
  <si>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</si>
  <si>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</si>
  <si>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</si>
  <si>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</si>
  <si>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</si>
  <si>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</si>
  <si>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</si>
  <si>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Расходы (тыс. руб.), годы</t>
  </si>
  <si>
    <t>Итого на период</t>
  </si>
  <si>
    <t>всего расходное обязательство по программе</t>
  </si>
  <si>
    <t>Х</t>
  </si>
  <si>
    <t>в том числе по ГРБС:</t>
  </si>
  <si>
    <t>Подпрограмма 1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</si>
  <si>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</si>
  <si>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</si>
  <si>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</si>
  <si>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Подпрограмма 2</t>
  </si>
  <si>
    <t>Подпрограмма 3</t>
  </si>
  <si>
    <t>Подпрограмма 4</t>
  </si>
  <si>
    <t xml:space="preserve">Подпрограмма 1 </t>
  </si>
  <si>
    <t>«Развитие кадрового потенциала отрасли»</t>
  </si>
  <si>
    <t>1.2.1</t>
  </si>
  <si>
    <t>1.2.6</t>
  </si>
  <si>
    <t>07 01</t>
  </si>
  <si>
    <t>10 03</t>
  </si>
  <si>
    <t>07 02</t>
  </si>
  <si>
    <t>244</t>
  </si>
  <si>
    <t>07 07</t>
  </si>
  <si>
    <t>111</t>
  </si>
  <si>
    <t>07 09</t>
  </si>
  <si>
    <t>Ожидаемый результат от реализации подпрограммного мероприятия 
(в натуральном выражении)</t>
  </si>
  <si>
    <t>балл</t>
  </si>
  <si>
    <t>2.1.1</t>
  </si>
  <si>
    <t>2.2.1</t>
  </si>
  <si>
    <t>2.2.2</t>
  </si>
  <si>
    <t>2.2.3</t>
  </si>
  <si>
    <t>3.1.1</t>
  </si>
  <si>
    <t>3.1.2</t>
  </si>
  <si>
    <t>4.1.1</t>
  </si>
  <si>
    <t xml:space="preserve">Обеспечение функционирования муниципальных дошкольных образовательных учреждений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</si>
  <si>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</si>
  <si>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Обеспечение деятельности (оказание услуг) муниципальных общеобразовательных учреждений</t>
  </si>
  <si>
    <t xml:space="preserve">        внебюджетные источники</t>
  </si>
  <si>
    <t xml:space="preserve">      внебюджетные источники</t>
  </si>
  <si>
    <t>412</t>
  </si>
  <si>
    <t>10 04</t>
  </si>
  <si>
    <t>1.1.2.</t>
  </si>
  <si>
    <t>1.2.4</t>
  </si>
  <si>
    <t>Статус (муниципальная программа, подпрограмма)</t>
  </si>
  <si>
    <t>По годам до ввода объекта</t>
  </si>
  <si>
    <t>внебюджетные источники</t>
  </si>
  <si>
    <t>Информация о планируемых объемах бюджетных ассигнований, 
направленных на реализацию научной, научно-технической и инновационной деятельности</t>
  </si>
  <si>
    <t>Цели, задачи, мероприятия</t>
  </si>
  <si>
    <t>Оценка эффекта от реализации мероприятий</t>
  </si>
  <si>
    <t>Цель, целевые индикаторы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</si>
  <si>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</si>
  <si>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</si>
  <si>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</si>
  <si>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3.3.1</t>
  </si>
  <si>
    <t>0220000020</t>
  </si>
  <si>
    <t>Предоставление питания</t>
  </si>
  <si>
    <t>Организация отдыха детей и молодежи</t>
  </si>
  <si>
    <t>Проведение конкурсов, фестивалей, соревнований с целью выявления одарённых и талантливых детей Большеулуйского района.   Софинансирование за  участие в краевых  конкурсах по условиям Положений. Оплата за участие высокомотивированных обучающихся в выездных интенсивных предметных школах.</t>
  </si>
  <si>
    <t>Проведение муниципального этапа Всероссийской олимпиады школьников. Награждение победителей и призёров муниципального этапа Всероссийской олимпиады. Поощрение педагогов за подготовку победителей и призёров муниципального этапа Всероссийской олимпиады школьников. Оплата педагогам по гражданско-правовым договорам за подготовку участников к муниципальному этапу Всероссийской олимпиады школьников на муниципальных интенсивных предметных школах</t>
  </si>
  <si>
    <t>Задача № 1. Обеспечить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</si>
  <si>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 xml:space="preserve">Приложение 2
к  подпрограмме 2 «Развитие кадрового потенциала отрасли» </t>
  </si>
  <si>
    <t xml:space="preserve"> Приложение 2 
к  подпрограмме 3 «Господдержка детей сирот, расширение практики применения семейных форм воспитания, защита прав несовершеннолетних детей»</t>
  </si>
  <si>
    <t xml:space="preserve">Приложение 2 
к подпрограмме 4 «Обеспечение реализации муниципальной программы и прочие мероприятия в области образования» </t>
  </si>
  <si>
    <t>Задача № 3. Обеспечить поддержку лучших педагогических работников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</si>
  <si>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</si>
  <si>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 xml:space="preserve">Обеспечить безопасный, качественный отдых и оздоровление детей в летний период </t>
  </si>
  <si>
    <t>Содействовать выявлению и поддержке одаренных детей</t>
  </si>
  <si>
    <t>Задача № 2. Обеспечить функционирование системы подготовки, переподготовки и повышения квалификации педагогических кадров и ее модернизацию</t>
  </si>
  <si>
    <t>Цель: создание условий для эффективного управления отраслью</t>
  </si>
  <si>
    <t xml:space="preserve">Компенсация части родительской платы за содержание ребенка в государственных, муниципальных, негосударственных учреждениях, реализующих основную общеобразовательную программу дошкольного образования </t>
  </si>
  <si>
    <t xml:space="preserve">Отдел образования Администрации Большеулуйского района </t>
  </si>
  <si>
    <t xml:space="preserve">Задача № 4. Обеспечить безопасный, качественный отдых и оздоровление детей в летний период </t>
  </si>
  <si>
    <t>Реализация основных общеобразовательных программ дошкольного образования</t>
  </si>
  <si>
    <t>1.1.1</t>
  </si>
  <si>
    <t>1.2.2</t>
  </si>
  <si>
    <t>1.2.3</t>
  </si>
  <si>
    <t>1.3.2</t>
  </si>
  <si>
    <t>1.4.4</t>
  </si>
  <si>
    <t>ведомственная отчетность</t>
  </si>
  <si>
    <t>«Господдержка детей сирот, расширение практики применения семейных форм воспитания, защита прав несовершеннолених детей»»</t>
  </si>
  <si>
    <t>1.1.2</t>
  </si>
  <si>
    <t>1.1.3</t>
  </si>
  <si>
    <t>1.1.4</t>
  </si>
  <si>
    <t>1.2.7</t>
  </si>
  <si>
    <t>1.2.8</t>
  </si>
  <si>
    <t>1.2.9</t>
  </si>
  <si>
    <t>1.4.1</t>
  </si>
  <si>
    <t>1.3.1</t>
  </si>
  <si>
    <t>4.1.1.</t>
  </si>
  <si>
    <t>4.1.2.</t>
  </si>
  <si>
    <t>4.1.3.</t>
  </si>
  <si>
    <t>244, 612</t>
  </si>
  <si>
    <t xml:space="preserve">Приложение № 3
к паспорту муниципальной программы 
«Развитие образования 
Большеулуйского района» </t>
  </si>
  <si>
    <t>Информация о распределении планируемых расходов по ГРБС</t>
  </si>
  <si>
    <t>Информация о ресурсном обеспечении расходов 
с учетом источников финансирования</t>
  </si>
  <si>
    <t xml:space="preserve">07 01 </t>
  </si>
  <si>
    <t>0220074080</t>
  </si>
  <si>
    <t>0220074090</t>
  </si>
  <si>
    <t xml:space="preserve">07 02 </t>
  </si>
  <si>
    <t>0240075520</t>
  </si>
  <si>
    <t>02400R0820</t>
  </si>
  <si>
    <t>Доля выпускников муниципальных общеобразовательных организаций, не сдавших единый государственный экзамен по обязательным предметам, в общей численности выпускников муниципальных общеобразовательных организаций</t>
  </si>
  <si>
    <t>Мероприятие на организацию отдыха детей и их оздоровление за счёт средств районного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</si>
  <si>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111, 612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</si>
  <si>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</si>
  <si>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121, 122, 129, 244, 852</t>
  </si>
  <si>
    <t>111, 112, 119, 244, 852</t>
  </si>
  <si>
    <t>111, 119</t>
  </si>
  <si>
    <t>Проведение мероприятий направленных на профилактику правонарушений и преступлений среди несовершеннолетних</t>
  </si>
  <si>
    <t>oтдел образования администрации Большеулуйского района</t>
  </si>
  <si>
    <t>111, 112, 119, 244, 611, 612, 831, 852, 853</t>
  </si>
  <si>
    <t>111, 119, 612</t>
  </si>
  <si>
    <t>111, 112, 119, 244, 611, 612</t>
  </si>
  <si>
    <t>Обеспечен подвоз 100 % детей и подростков к местам отдыха, оздоровления, занятости, местам проведения культурно-массовых мероприятий</t>
  </si>
  <si>
    <t>Обеспечено медицинское сопровождение  в год не менее 10 спортивных соревнований среди школьников</t>
  </si>
  <si>
    <t>244, 321</t>
  </si>
  <si>
    <t>111, 112, 119, 244, 611, 612, 852, 853</t>
  </si>
  <si>
    <t>111, 119, 244, 321, 612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</si>
  <si>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 молодые специалисты, специалисты приехавшие в район из иных муниципалитетов). Единовременная денежная выплата молодым специалистам.</t>
  </si>
  <si>
    <t>Награждение  лучших учителей за высокие показатели  в учебно-воспитательном процессе и внедрение иновационных технологий в обучении школьников. Награждение юбиляров в возрасте 50,55,60,65 и т.д.лет. Награждение педагогов-стажистов, которые отработали в системе образования 25, 30. 35. 40, 45 лет. Проведение профессиональных конкурсов "Учитель года" и  "Воспитатель года".</t>
  </si>
  <si>
    <t>Обеспечение предметно-пространственной среды образовательной организации, реализующей программу дошкольного образования</t>
  </si>
  <si>
    <t xml:space="preserve">Удельный вес численности учителей 
в возрасте до 35 лет в общей численности учителей общеобразовательных организаций, расположенных на территории Большеулуйского района
</t>
  </si>
  <si>
    <t xml:space="preserve">Приложение № 1
к муниципальной программе 
«Развитие образования 
Большеулулйского района»  </t>
  </si>
  <si>
    <t>«Господдержка детей сирот, расширение практики применения семейных форм воспитания, защита прав несовершеннолетних детей»</t>
  </si>
  <si>
    <t xml:space="preserve">муниципальный бюджет </t>
  </si>
  <si>
    <r>
      <t xml:space="preserve">Своевременное доведение средств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(отдел образования Администрации Большеулуйского района)</t>
    </r>
    <r>
      <rPr>
        <sz val="12"/>
        <rFont val="Times New Roman"/>
        <family val="1"/>
      </rPr>
      <t xml:space="preserve">
</t>
    </r>
  </si>
  <si>
    <r>
      <t xml:space="preserve">Своевременность  утверждения муниципальных  заданий руководством  Главного распорядителя средств районного бюджета, в ведении которого находятся муниципальные бюджетные  учреждения, на текущий финансовый год и плановый период </t>
    </r>
    <r>
      <rPr>
        <i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
</t>
    </r>
  </si>
  <si>
    <t>2.1.1.</t>
  </si>
  <si>
    <t>2.3.1</t>
  </si>
  <si>
    <t>Администрация Большеулуйского  района</t>
  </si>
  <si>
    <t>муниципальный бюджет</t>
  </si>
  <si>
    <t>Главный распорядитель: Администрация Большеулуйского района</t>
  </si>
  <si>
    <t>Отдел образования Администрации Большеулуйского района</t>
  </si>
  <si>
    <t>137</t>
  </si>
  <si>
    <t>3.2.1</t>
  </si>
  <si>
    <t>Администрация Большеулуйского района</t>
  </si>
  <si>
    <t>Своевременность утверждения планов финансово-хозяйственной деятельности руководством Главного распорядителя средств районного бюджета, в ведении которого находятся муниципальные бюджетные учреждения, на текущий финансовый год и плановый период в соответствии со  сроками, утвержденными органами исполнительной власти Большеулуйского района, осуществляющими функции и полномочия учредителя</t>
  </si>
  <si>
    <t xml:space="preserve">Руководство и управление в сфере установленных функций </t>
  </si>
  <si>
    <t>отдел образования Администрации Большеулуйского района</t>
  </si>
  <si>
    <t>Повышение эффективности управления отраслью и использования муниципального 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</si>
  <si>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Обеспечение предоставления услуг в сфере образования</t>
  </si>
  <si>
    <t>Повышения эффективности и качества предоставления услуг на 1 балл</t>
  </si>
  <si>
    <t>Задача № 3. Содействовать выявлению и поддержке одаренных детей</t>
  </si>
  <si>
    <t>Задача № 4. Обеспечить безопасный, качественный отдых и оздоровление детей</t>
  </si>
  <si>
    <t>Цель: создать условия для эффективного управления отраслью</t>
  </si>
  <si>
    <t xml:space="preserve">Отношение среднего балла ЕГЭ (в расчете на 1 предмет) в 10 % школ Большеулуйского района с лучшими результатами ЕГЭ к среднему баллу ЕГЭ (в расчете на 1 предмет) в 10 % школ  Большеулуйского района с худшими результатами ЕГЭ
</t>
  </si>
  <si>
    <t xml:space="preserve">Удельный вес ДОУ, 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 муниципальных дошкольных образовательных организаций (не менее чем в 80 % дошкольных организаций)
</t>
  </si>
  <si>
    <t xml:space="preserve">Доля муниципальныхобразовательных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 
</t>
  </si>
  <si>
    <t>Удельный вес общеобразовательных организаций района,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муниципальных  организаций общего образования, расположенных на территории Большеулуйского района</t>
  </si>
  <si>
    <t>Подпрограмма 2 «Развитие кадрового потенциала отрасли»</t>
  </si>
  <si>
    <t>Подпрограмма 3 «Господдержка детей сирот, расширение практики применения семейных форм воспитания»</t>
  </si>
  <si>
    <t>3.1.3</t>
  </si>
  <si>
    <t>Подпрограмма 4 «Обеспечение реализации муниципальной программы и прочие мероприятия в области образования»</t>
  </si>
  <si>
    <t>Задача 4. Создание условий для эффективного управления отраслью</t>
  </si>
  <si>
    <t>Муниципальная программа</t>
  </si>
  <si>
    <t>Охвачено ежегодно  мероприятиями не менее 70% обучающихся,в том чсиле из категории СОП не менее 100%</t>
  </si>
  <si>
    <t>Приложение №2 к муниципальной программе 
«Развитие образования Большеулуйского района»</t>
  </si>
  <si>
    <t>ИНФОРМАЦИЯ</t>
  </si>
  <si>
    <t>О СВОДНЫХ ПОКАЗАТЕЛЯХ МУНИЦИПАЛЬНЫХ ЗАДАНИЙ</t>
  </si>
  <si>
    <t>N п/п</t>
  </si>
  <si>
    <t>Наименование муниципальной услуги (работы)</t>
  </si>
  <si>
    <t>Содержание муниципальной услуги (работы) &lt;1&gt;</t>
  </si>
  <si>
    <t>Наименование и значение показателя объема муниципальной услуги (работы)</t>
  </si>
  <si>
    <t>Значение показателя объема муниципальной услуги (работы) по годам реализации программы</t>
  </si>
  <si>
    <t>очередной финансовый год</t>
  </si>
  <si>
    <t>1-й год планового периода</t>
  </si>
  <si>
    <t>2-й год планового периода</t>
  </si>
  <si>
    <t>Расходы бюджета на оказание (выполнение) муниципальной услуги (работы), тыс. руб.</t>
  </si>
  <si>
    <t>Приложение № 3 к муниципальной программе 
«Развитие образования Большеулуйского района»</t>
  </si>
  <si>
    <t>0240000010</t>
  </si>
  <si>
    <t>0220000050</t>
  </si>
  <si>
    <t>0220000010</t>
  </si>
  <si>
    <t>0220010210</t>
  </si>
  <si>
    <t>0220075880</t>
  </si>
  <si>
    <t>0220075540</t>
  </si>
  <si>
    <t>0220075560</t>
  </si>
  <si>
    <t>0220075640</t>
  </si>
  <si>
    <t>0220075660</t>
  </si>
  <si>
    <t>0220000070</t>
  </si>
  <si>
    <t>0220000080</t>
  </si>
  <si>
    <t>0220000060</t>
  </si>
  <si>
    <t>Организация и осуществление транспортного обслуживания учащихся образовательных организаций</t>
  </si>
  <si>
    <t>0220000100</t>
  </si>
  <si>
    <t>0220000110</t>
  </si>
  <si>
    <t>0220000120</t>
  </si>
  <si>
    <t>0220000130</t>
  </si>
  <si>
    <t>0220000140</t>
  </si>
  <si>
    <t>0220000150</t>
  </si>
  <si>
    <t>0220076490</t>
  </si>
  <si>
    <t>0220000090</t>
  </si>
  <si>
    <t>1.1.5</t>
  </si>
  <si>
    <t>1.1.6</t>
  </si>
  <si>
    <t>1.1.7</t>
  </si>
  <si>
    <t>1.4.2</t>
  </si>
  <si>
    <t>1.4.3</t>
  </si>
  <si>
    <t>1.4.5</t>
  </si>
  <si>
    <t>1.4.6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</si>
  <si>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</si>
  <si>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</t>
  </si>
  <si>
    <t>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</t>
  </si>
  <si>
    <t xml:space="preserve">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</si>
  <si>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</si>
  <si>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</si>
  <si>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отдел образования администрация Большеулуйского района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</si>
  <si>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 в текущем финансовом году</t>
  </si>
  <si>
    <t xml:space="preserve">Приложение 1
к  подпрограмме 2 «Развитие кадрового потенциала отрасли» </t>
  </si>
  <si>
    <t>Организация деятельности районных методических объединений, методического совета. Обеспечение системы переподготовки и повышения квалификации педагогов через семинары, круглые столы, педагогические чтения и др. Оплата аренды помещений для проведения семинаров, конкурсов, конференций.</t>
  </si>
  <si>
    <t>Ежегодно будут созданы и работать 12 РМО, 1 районный методический совет.  Оплачена аренда помещения и (или) оборудования для проведения августовского педагогического совета</t>
  </si>
  <si>
    <t>ежегодно  приобретены квартиры  для детей-сирот и детей, оставшихся без попечения родителей, лиц из числа детей-сирот и детей, оставшихся без попечения родителей, в соответствии с соглашением Министерства образования Красноярского края</t>
  </si>
  <si>
    <t>Доля детей школьного возраста,охваченных летним отдыхом</t>
  </si>
  <si>
    <t xml:space="preserve">
Обеспечение реализации образовательных программ для различных категорий детей в период работы летних оздоровительных площадок при общеобразоваетльных учреждениях   (ежегодно в 6 общеобразовательных  учреждениях) .  Обеспечены путёвками в загородные оздоровительные лагеря в 2019 году - 20, 2020- 20, 2021-20</t>
  </si>
  <si>
    <t>ежегодно в соответствии с результатами районного конкурса  будет приобретено игоровое и (или) учебное оборудование, необходимое для  реализации ФГОС ДО, не менее в 3 ДОУ и ОУ, реализующих программу дошкольного образования,</t>
  </si>
  <si>
    <t>Количество человек, получающих услуги общего образования: 2019 год - 910 чел., 2020- 915 чел., 2021- 920 чел.</t>
  </si>
  <si>
    <t>Обеспечение образовательной среды общеобразовательных организаций, реализующих программы начального общего, основного общего, среднего общего образования</t>
  </si>
  <si>
    <t>ежегодно в соответствии с результатами районного конкурса  будет приобретено учебное и (или) спортивное оборудование, необходимое для  реализации ФГОС НОО, ООО, СОО не менее в 3  ОУ, реализующих программы общего образования,</t>
  </si>
  <si>
    <t>Ежегодно учащиеся из 6 общеобразовательных учреждений и 2 ДОУ примут участие в районных фестивалях, творческих конкурсах, спортивных соревнованиях общей численностью не менее 900 чел. Ежегодно не менее 2-х учреждений примут участие в краевых конкурсах на условиях софинансирования.</t>
  </si>
  <si>
    <t>Обеспечена реализация образовательных программ оздоровления, отдыха и занятости детей и подростков с охватом не мене 400 детей и подростков ежегодно</t>
  </si>
  <si>
    <t>Приложение № 1
к подпрограмме 1 «Развитие дошкольного, общего и дополнительного  образования детей»</t>
  </si>
  <si>
    <t>«Развитие дошкольного, общего и дополнительного образования детей»</t>
  </si>
  <si>
    <t xml:space="preserve">Подпрограмма 1 «Развитие дошкольного, общего  и дополнительного образования детей» </t>
  </si>
  <si>
    <t>1.5.1</t>
  </si>
  <si>
    <t>1.5.1.</t>
  </si>
  <si>
    <t xml:space="preserve">Обеспечение деятельности (оказание услуг) ТПМПК </t>
  </si>
  <si>
    <t>Цель: обеспечение высокого качества образования, соответствующего потребностям граждан и перспективным задачам развития экономики Большеулуйского района, государственной поддержки детей-сирот, детей, оставшихся без попечения родителей, обеспечение качественного и безопасного отдыха и оздоровления детей в летний периодотдых и оздоровление детей в летний период</t>
  </si>
  <si>
    <t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числа, проведение профилактических мероприятий с несовершеннолетними</t>
  </si>
  <si>
    <t>Доля детей в возрасте от 1 до 6 лет, получающих услуги  дошкольного образования в ОУ различных типов и видов</t>
  </si>
  <si>
    <t>Задача 1. Создание в системе дошкольного, общего и дополнительного образования равных возможностей для получения доступного и  качественного образования, позитивной социализации детей и отдыха, оздоровления детей в летний период</t>
  </si>
  <si>
    <t xml:space="preserve">Обеспечить доступность качественного дошкольного образования, соответствующего федеральному государственному образовательному стандарту дошкольного образования
</t>
  </si>
  <si>
    <t xml:space="preserve">Удельный вес   образовательных организаций, реализующих программы  дошкольного образования, в которых созданы 100% условия в соответствии с федеральным государственным образовательным стандартом дошкольного образования
 </t>
  </si>
  <si>
    <t xml:space="preserve">Доля общеобразовательных учреждений, в которых действуют органиы государственно-общественного управления  </t>
  </si>
  <si>
    <t>Доля общеобразовательных учреждений, в которых создана универсальная безбарьерная среда</t>
  </si>
  <si>
    <t xml:space="preserve">Доля общеобразовательных учреждений, в которых созданы 100% условия для сопровождения обучающихся с ОВЗ в соответствии с требованиями действующего законодательства </t>
  </si>
  <si>
    <t>Задача 3.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числа,организация профилактической работы с несовершеннолетними</t>
  </si>
  <si>
    <t>Доля обучающихся в муниципальных общеобразовательных организациях, охваченных мероприятиями профилактической направленности</t>
  </si>
  <si>
    <t>Цель: Создание в системе дошкольного, общего и дополнительного образования равных возможностей для получения доступного и  качественного образования, позитивной социализации детей и отдыха, оздоровления детей в летний период</t>
  </si>
  <si>
    <t>Задача № 1 Обеспечить доступность качественного дошкольного образования, соответствующего федеральному государственному образовательному стандарту дошкольного образования</t>
  </si>
  <si>
    <t xml:space="preserve">Задача № 5.  Обеспечить доступность качественного дополнительного оборазования </t>
  </si>
  <si>
    <r>
      <t xml:space="preserve">Количество  человек, получающих  услуги  дошкольного образования
</t>
    </r>
    <r>
      <rPr>
        <sz val="10"/>
        <rFont val="Arial Cyr"/>
        <family val="0"/>
      </rPr>
      <t xml:space="preserve"> 2019 г. - 387 (ДОУ), 69 (ГКП), 2020 г. - 387 (ДОУ), 69 (ГКП),2021 - 387 (ДОУ), 69 (ГКП).
Численность детей  в возрасте  с  3 до7 лет,  которым  предоставлена  возможность  получать  услуги  дошкольного образования
 2019 г. - 368 (ДОУ), 69 (ГКП), 2020 г. - 368 (ДОУ), 69 (ГКП), 2021 г. - 368 (ДОУ), 69 (ГКП)
Численность  воспитанников  дошкольных образовательных организаций, обучающихся  по  программам, соответствующим  требованиям  стандартов  дошкольного образования
2019 г. -387, 2020 - 387, 2021- 387, 
</t>
    </r>
  </si>
  <si>
    <t>Выделены денежные средства на осуществление присмотра и ухода за детьми-инвалидами,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платы: 2019 - 2, 2020  - 2,2021- 2                                                                                                               детьми-сиротами и детьми, оставшимися без попечения родителей, а также детьми с туберкулезной интоксикацией 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платы:  2019 - 4 чел., 2020- 4 чел.,2021- 4 чел.</t>
  </si>
  <si>
    <t xml:space="preserve">Количество  семей,  получающих  выплату  на  первого  ребенка
 2019  г. - 215, 2020 г.  - 215, 2021-215.
Количество  семей,  получающих  выплату  на  второго ребенка
2019 г. - 172   2020- 172,   2021 - 172
</t>
  </si>
  <si>
    <t>В 2019 году получат горячие завтраки обучающиеся с 7 до 11 лет - 252 чел., с 11 до 18 лет - 206 чел., горячие обеды обучающиеся с 7 до 11 лет - 40 чел., с 11 до 18 лет - 37 чел  В 2020 году получат горячие завтраки обучающиеся с 7 до 11 лет - 252 чел., с 11 до 18 лет - 206 чел., горячие обеды обучающиеся с 7 до 11 лет - 40 чел., с 11 до 18 лет - 37 чел. В 2021 году получат горячие завтраки обучающиеся с 7 до 11 лет - 252 чел., с 11 до 18 лет - 206 чел., горячие обеды обучающиеся с 7 до 11 лет - 40 чел., с 11 до 18 лет - 37 чел</t>
  </si>
  <si>
    <t xml:space="preserve">Организовано горячее питание   десятиклассников в рамках проведения обязательных военно-полевых сборов в общеобразовательных учреждениях среднего общего образования  в 2019 - 15 чел., 2020- 15 чел., 2021- 19 чел. </t>
  </si>
  <si>
    <t>Цель: формирование кадрового ресурса отрасли, обеспечивающего необходимое качество образования  обучающихся, соответствующее потребностям граждан</t>
  </si>
  <si>
    <t>Задача 2. Формирование кадрового ресурса отрасли, обеспечивающего необходимое качество образования обучающихся, соответствующее потребностям граждан</t>
  </si>
  <si>
    <t>Задача № 1. Содействовать сокращению педагогических вакансий в образовательных учреждениях района посредством привлечения, закрепления и создания условий для профессионального развития педагогов образовательных учреждений района, в том числе за счет привлечения молодых учителей в возрасте до 35 лет</t>
  </si>
  <si>
    <t xml:space="preserve"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числа, организация профилактической работы с несовершеннолетними
</t>
  </si>
  <si>
    <t>Приложение 1 
к  подпрограмме 3 «Господдержка детей сирот, расширение практики применения семейных форм воспитания, защита прав несовершеннолетних детей»</t>
  </si>
  <si>
    <t>Задача № 2. Организовать профилактическую работу с несовершеннолетними</t>
  </si>
  <si>
    <t>Приложение № 2
к подпрограмме 1 «Развитие дошкольного, общего и дополнительного                                              образования детей»</t>
  </si>
  <si>
    <t xml:space="preserve">Приложение 1 
к подпрограмме 4 «Обеспечение реализации муниципальной программы и прочие мероприятия в области образования» </t>
  </si>
  <si>
    <t>будет оказана консультативная психолого-педагогическая помощь обучающимся в соответствии с запросами родителей,  проведена информационно-разъяснительная работа</t>
  </si>
  <si>
    <t>Награждены юбиляры текущего года в возрасте 50,55,60,65 и т.д. лет. Награждены  педагоги-стажисты, которые отработали в системе образования 25, 30. 35. 40, 45 лет, в текущем году. Награждены лучшие учителя и воспитатели за высокие показатели по результатам текущего учебного года не менее 30 человек. Награждены по 3 победителя и участники районного конкурса "Учитель года" и "Воспитатель года"</t>
  </si>
  <si>
    <t>Доля обучающихся, охваченных дополнительным образованием.</t>
  </si>
  <si>
    <t>Обеспечить доступность качественного дополнительного образования детей.</t>
  </si>
  <si>
    <t>Реализация основных общеобразовательных программ начального общего образования</t>
  </si>
  <si>
    <t>не указано</t>
  </si>
  <si>
    <t xml:space="preserve">Число обучающихся </t>
  </si>
  <si>
    <t>адаптированная образовательная программа, обучающиеся с ограниченными возможностями здоровья (ОВЗ), очная</t>
  </si>
  <si>
    <t>Число обучающихся</t>
  </si>
  <si>
    <t>не указано, проходящие обучение по состоянию здоровья на дому, очно-заочная (НЕ ОВЗ)</t>
  </si>
  <si>
    <t>адаптированная образовательная программа,  обучающиеся с ограниченными возможностями здоровья (ОВЗ),  проходящие обучение по состоянию здоровья на дому, очно-заочная</t>
  </si>
  <si>
    <t>Реализация основных общеобразовательных программ основного общего образования</t>
  </si>
  <si>
    <t>адаптированная образовательная программа,  обучающиеся с ограниченными возможностями здоровья (ОВЗ), проходящие обучение по состоянию здоровья на дому, очно-заочное</t>
  </si>
  <si>
    <t>Реализация основных общеобразовательных программ среднего общего образования</t>
  </si>
  <si>
    <t>не указано, очная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</si>
  <si>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обучение),очная</t>
  </si>
  <si>
    <t xml:space="preserve">  не указано, очно - заочная</t>
  </si>
  <si>
    <t>Реализация дополнительных общеразвивающих программ</t>
  </si>
  <si>
    <t>в каникулярное время с дневным пребыванием, очная</t>
  </si>
  <si>
    <t>организация и осуществление подвоза обучающихся в образовательные учреждения автомобильным транспортом</t>
  </si>
  <si>
    <t>До 3 лет, очная, группа полного дня</t>
  </si>
  <si>
    <t>от 3 до 8 лет,  очная, группа полного дня</t>
  </si>
  <si>
    <t>До 3 лет, очная, группа  кратковременного  пребывания</t>
  </si>
  <si>
    <t>От 3 лет до 8 лет,  очная,  группа  кратковременного  пребывания</t>
  </si>
  <si>
    <t>Присмотр и уход</t>
  </si>
  <si>
    <t>Физические лица за исключением льготных категорий, до 3 лет, группа полного дня, очная</t>
  </si>
  <si>
    <t>Физические лица за исключением льготных категорий, от 3 до 8 лет, группа полного дня, очная</t>
  </si>
  <si>
    <t xml:space="preserve">адаптированная образовательная программа,  обучающиеся с ограниченными возможностями здоровья (ОВЗ), очная </t>
  </si>
  <si>
    <t>Итого по задаче 5</t>
  </si>
  <si>
    <t>1.5.2</t>
  </si>
  <si>
    <t>Предоставление субсидии муниципальному бюджетному  учреждению дополнительного образования "Большеулуйская детско-юношеская спортивная школа" на выполнение муниципального задания</t>
  </si>
  <si>
    <t>0220000200</t>
  </si>
  <si>
    <t>611, 612</t>
  </si>
  <si>
    <t>11 02,                                        07 03</t>
  </si>
  <si>
    <t>Задача № 3 Осуществлять государственные полномочия по организации и осуществлению деятельности по опеке и попечительству в отношении несовершеннолетних</t>
  </si>
  <si>
    <t>4.1.2</t>
  </si>
  <si>
    <t>4.1.3</t>
  </si>
  <si>
    <t>4.1.4</t>
  </si>
  <si>
    <t>МКУ "Централизованная бухгалтерия", ФЭУ</t>
  </si>
  <si>
    <t xml:space="preserve">Обеспечение уровеня заработной платы работников бюджетной сферы не ниже размера минимальной заработной платы (минимального размера оплаты труда) </t>
  </si>
  <si>
    <t>«Развитие образования 
Большеулуйского района»</t>
  </si>
  <si>
    <t>«Развитие образования Большеулуйского района»</t>
  </si>
  <si>
    <t>Задача 1 Организовать деятельность отдела образования, обеспечивающего деятельность образовательных учреждений, направленную на эффективное управление отраслью</t>
  </si>
  <si>
    <t>Организовать деятельность отдела образования, обеспечивающего деятельность образовательных учреждений, направленную на эффективное управление отраслью</t>
  </si>
  <si>
    <t xml:space="preserve">Численность обучающихся, занимающихся в муниципальном бюджетном образовательном учреждении дополнительного образования детей </t>
  </si>
  <si>
    <t>Цель: формирование кадрового ресурса отрасли, обеспечивающего необходимое качество образования обучающихся, соответствующее потребностям граждан</t>
  </si>
  <si>
    <t>Ежегодно 238 обучающихся будут иметь возможность повысить уровень физической подготовленности, достичь  спортивных результатов с учетом индивидуальных особенностей  и требованиям образовательных программ по видам спорта</t>
  </si>
  <si>
    <t>Не менее 20 обучающихся получили комплект туристического снаряжения для отдыха в палаточных лагерях</t>
  </si>
  <si>
    <t>Доля общеобразовательных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</si>
  <si>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</si>
  <si>
    <t>Обеспечить доступность и качество общего образования, соответствующего федеральным государственным образовательным стандартам общего образования</t>
  </si>
  <si>
    <t>Задача № 2. Обеспечить доступность и качество общего образования, соответствующего федеральным государственным образовательным стандартам общего образования</t>
  </si>
  <si>
    <t>Медицинское сопровождение детей во время проведения спортивных соревнований и при доставке в загородные оздоровительные лагеря</t>
  </si>
  <si>
    <t>Организация мероприятий по обеспечению туристическим снаряжением для проживания участников в палаточных лагерях</t>
  </si>
  <si>
    <t>Количество рейсов</t>
  </si>
  <si>
    <t xml:space="preserve">Приложение № 1
к паспорту муниципальной программы 
«Развитие образования 
Большеулулйского района»  </t>
  </si>
  <si>
    <t>Ответственный исполнитель программы                                                              А.А. Межова</t>
  </si>
  <si>
    <t xml:space="preserve">Количество человеко-часов (количество рассчитано на учебный год) </t>
  </si>
  <si>
    <t>Реализация дополнительных предпрофессиональных программ в области физической культуры и спорта</t>
  </si>
  <si>
    <t>Количество человеко-часов (количество рассчитано на учебный год)</t>
  </si>
  <si>
    <t>Командные игровые виды спорта</t>
  </si>
  <si>
    <t>Обеспечение доступа к объектам спорта</t>
  </si>
  <si>
    <t>Не указано</t>
  </si>
  <si>
    <t>Количество мероприятий (количество рассчитано на учебный год)</t>
  </si>
  <si>
    <t>Региональный</t>
  </si>
  <si>
    <t xml:space="preserve">Количество соревнований (количество рассчитано на учебный год) </t>
  </si>
  <si>
    <t>Проведение тестирования выполнения нормативов испытаний (тестов) комплекса ГТО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</si>
  <si>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</si>
  <si>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Организация и проведение официальных спортивных мероприятий</t>
  </si>
  <si>
    <t>Муниципальный</t>
  </si>
  <si>
    <r>
      <t xml:space="preserve">дети за исключением детей с ограниченными возможностями здоровья (ОВЗ) и детей-инвалидов,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физкультурно-спортивной, очная</t>
    </r>
  </si>
  <si>
    <r>
      <t xml:space="preserve">Циклические, скоростно-силовые виды спорта и многоборья (лыжные гонки),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этап начальной подготовки</t>
    </r>
  </si>
  <si>
    <t>Обеспечение участия лиц проходящих спортивную подготовку, в спортивных соревнованиях</t>
  </si>
  <si>
    <r>
      <t xml:space="preserve">Циклические, скоростно-силовые виды спорта и многоборья (лыжные гонки), </t>
    </r>
    <r>
      <rPr>
        <sz val="12"/>
        <rFont val="Times New Roman"/>
        <family val="1"/>
      </rPr>
      <t xml:space="preserve"> тренировочный </t>
    </r>
    <r>
      <rPr>
        <sz val="10"/>
        <rFont val="Times New Roman"/>
        <family val="1"/>
      </rPr>
      <t xml:space="preserve">этап </t>
    </r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</si>
  <si>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</si>
  <si>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Ежегодно 3 специалистам будет производиться оплата за  аренду жилья. Выплачена единовременная денежная выплата молодым педагогам,  прибывшим в текущем году, в размере 5650</t>
  </si>
  <si>
    <t>0230000010</t>
  </si>
  <si>
    <t>0230000020</t>
  </si>
  <si>
    <t>0230000030</t>
  </si>
  <si>
    <t xml:space="preserve"> 0250000010</t>
  </si>
  <si>
    <t>0250010210</t>
  </si>
  <si>
    <t>0250000980</t>
  </si>
  <si>
    <t>0250000990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</si>
  <si>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на основании решений судов по договорам социального займа за счет средств краевого бюджета</t>
  </si>
  <si>
    <t>Уровень бюджетной системы /источники финансирования</t>
  </si>
  <si>
    <t xml:space="preserve">Доля общеобразовательных учреждений, в которых действуют органы государственно-общественного управления  </t>
  </si>
  <si>
    <t>0220000160</t>
  </si>
  <si>
    <t>«Развитие дошкольного, общего и дополнительного                                              образования детей»</t>
  </si>
  <si>
    <t>ИНФОРМАЦИЯ О РЕСУРСНОМ ОБЕСПЕЧЕНИИ МУНИЦИПАЛЬНОЙ ПРОГРАММЫ БОЛЬШЕУЛУЙСКОГО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</si>
  <si>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ИНФОРМАЦИЯ ОБ ИСТОЧНИКАХ ФИНАНСИРОВАНИЯ ПОДПРОГРАММ, ОТДЕЛЬНЫХ МЕРОПРИЯТИЙ МУНИЦИПАЛЬНОЙ ПРОГРАММЫ БОЛЬШЕУЛУЙСКОГО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</si>
  <si>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ПЕРЕЧЕНЬ ЦЕЛЕВЫХ ПОКАЗАТЕЛЕЙ МУНИЦИПАЛЬНОЙ ПРОГРАММЫ БОЛЬШЕУЛУЙСКОГО РАЙОНА С УКАЗАНИЕМ ПЛАНИРУЕМЫХ К ДОСТИЖЕНИЮ ЗНАЧЕНИЙ В РЕЗУЛЬТАТЕ РЕАЛИЗАЦИИ МУНИЦИПАЛЬНОЙ ПРОГРАММЫ БОЛЬШЕУЛУЙСКОГО РАЙОНА</t>
  </si>
  <si>
    <t>ПЕРЕЧЕНЬ И ЗНАЧЕНИЯ ПОКАЗАТЕЛЕЙ РЕЗУЛЬТАТИВНОСТИ ПОДПРОГРАММЫ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</si>
</sst>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  <numFmt numFmtId="209" formatCode="?"/>
    <numFmt numFmtId="210" formatCode="_-* #,##0_р_._-;\-* #,##0_р_._-;_-* &quot;-&quot;?_р_._-;_-@_-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left"/>
      <protection/>
    </xf>
    <xf numFmtId="0" fontId="6" fillId="0" borderId="0" xfId="56" applyFont="1" applyFill="1">
      <alignment/>
      <protection/>
    </xf>
    <xf numFmtId="174" fontId="4" fillId="0" borderId="0" xfId="56" applyNumberFormat="1" applyFont="1" applyFill="1" applyAlignment="1">
      <alignment/>
      <protection/>
    </xf>
    <xf numFmtId="17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top" wrapText="1"/>
      <protection/>
    </xf>
    <xf numFmtId="174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174" fontId="4" fillId="0" borderId="0" xfId="56" applyNumberFormat="1" applyFont="1" applyFill="1" applyBorder="1" applyAlignment="1">
      <alignment horizontal="center" vertical="center" wrapText="1"/>
      <protection/>
    </xf>
    <xf numFmtId="174" fontId="6" fillId="0" borderId="0" xfId="56" applyNumberFormat="1" applyFont="1" applyFill="1" applyAlignment="1">
      <alignment vertical="center"/>
      <protection/>
    </xf>
    <xf numFmtId="0" fontId="4" fillId="0" borderId="0" xfId="56" applyFont="1" applyFill="1" applyBorder="1" applyAlignment="1">
      <alignment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1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174" fontId="6" fillId="0" borderId="10" xfId="56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56" applyFont="1" applyFill="1" applyAlignment="1">
      <alignment vertical="top" wrapText="1"/>
      <protection/>
    </xf>
    <xf numFmtId="49" fontId="4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74" fontId="4" fillId="0" borderId="10" xfId="56" applyNumberFormat="1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top"/>
      <protection/>
    </xf>
    <xf numFmtId="0" fontId="4" fillId="0" borderId="0" xfId="56" applyFont="1" applyFill="1" applyAlignment="1">
      <alignment/>
      <protection/>
    </xf>
    <xf numFmtId="0" fontId="4" fillId="0" borderId="10" xfId="56" applyFont="1" applyFill="1" applyBorder="1" applyAlignment="1">
      <alignment horizontal="left" vertical="top"/>
      <protection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5" fillId="0" borderId="10" xfId="56" applyFont="1" applyFill="1" applyBorder="1" applyAlignment="1">
      <alignment horizontal="left" vertical="top"/>
      <protection/>
    </xf>
    <xf numFmtId="195" fontId="4" fillId="0" borderId="0" xfId="0" applyNumberFormat="1" applyFont="1" applyFill="1" applyBorder="1" applyAlignment="1">
      <alignment/>
    </xf>
    <xf numFmtId="195" fontId="4" fillId="0" borderId="10" xfId="0" applyNumberFormat="1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left" vertical="top" wrapText="1" indent="3"/>
    </xf>
    <xf numFmtId="43" fontId="4" fillId="0" borderId="0" xfId="0" applyNumberFormat="1" applyFont="1" applyFill="1" applyBorder="1" applyAlignment="1">
      <alignment horizontal="left" vertical="center"/>
    </xf>
    <xf numFmtId="195" fontId="4" fillId="0" borderId="10" xfId="0" applyNumberFormat="1" applyFont="1" applyFill="1" applyBorder="1" applyAlignment="1">
      <alignment vertical="center"/>
    </xf>
    <xf numFmtId="195" fontId="4" fillId="0" borderId="10" xfId="0" applyNumberFormat="1" applyFont="1" applyFill="1" applyBorder="1" applyAlignment="1">
      <alignment/>
    </xf>
    <xf numFmtId="0" fontId="4" fillId="0" borderId="0" xfId="53" applyFont="1" applyFill="1" applyAlignment="1">
      <alignment vertical="top" wrapText="1"/>
      <protection/>
    </xf>
    <xf numFmtId="0" fontId="5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174" fontId="4" fillId="33" borderId="10" xfId="56" applyNumberFormat="1" applyFont="1" applyFill="1" applyBorder="1" applyAlignment="1">
      <alignment horizontal="center" vertical="center"/>
      <protection/>
    </xf>
    <xf numFmtId="195" fontId="4" fillId="0" borderId="1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195" fontId="4" fillId="0" borderId="10" xfId="65" applyNumberFormat="1" applyFont="1" applyFill="1" applyBorder="1" applyAlignment="1">
      <alignment horizontal="center" vertical="center" wrapText="1"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43" fontId="4" fillId="0" borderId="0" xfId="0" applyNumberFormat="1" applyFont="1" applyFill="1" applyAlignment="1">
      <alignment/>
    </xf>
    <xf numFmtId="174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top" wrapText="1"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top"/>
    </xf>
    <xf numFmtId="2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wrapTex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174" fontId="14" fillId="33" borderId="10" xfId="56" applyNumberFormat="1" applyFont="1" applyFill="1" applyBorder="1" applyAlignment="1">
      <alignment horizontal="center" vertical="center"/>
      <protection/>
    </xf>
    <xf numFmtId="174" fontId="14" fillId="0" borderId="10" xfId="56" applyNumberFormat="1" applyFont="1" applyFill="1" applyBorder="1" applyAlignment="1">
      <alignment horizontal="center" vertical="center"/>
      <protection/>
    </xf>
    <xf numFmtId="0" fontId="4" fillId="0" borderId="17" xfId="53" applyFont="1" applyFill="1" applyBorder="1" applyAlignment="1">
      <alignment vertical="center" wrapText="1"/>
      <protection/>
    </xf>
    <xf numFmtId="43" fontId="6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195" fontId="4" fillId="0" borderId="0" xfId="0" applyNumberFormat="1" applyFont="1" applyFill="1" applyAlignment="1">
      <alignment horizontal="left" vertical="center"/>
    </xf>
    <xf numFmtId="195" fontId="4" fillId="0" borderId="0" xfId="0" applyNumberFormat="1" applyFont="1" applyFill="1" applyAlignment="1">
      <alignment horizontal="center" vertical="center"/>
    </xf>
    <xf numFmtId="195" fontId="4" fillId="0" borderId="0" xfId="0" applyNumberFormat="1" applyFont="1" applyFill="1" applyAlignment="1">
      <alignment horizontal="center" vertical="top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195" fontId="14" fillId="0" borderId="10" xfId="0" applyNumberFormat="1" applyFont="1" applyFill="1" applyBorder="1" applyAlignment="1">
      <alignment horizontal="center" vertical="center"/>
    </xf>
    <xf numFmtId="195" fontId="14" fillId="0" borderId="10" xfId="65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53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3" fontId="4" fillId="0" borderId="11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top" wrapText="1"/>
    </xf>
    <xf numFmtId="49" fontId="4" fillId="0" borderId="0" xfId="53" applyNumberFormat="1" applyFont="1" applyFill="1" applyBorder="1" applyAlignment="1">
      <alignment horizontal="left" vertical="center"/>
      <protection/>
    </xf>
    <xf numFmtId="0" fontId="4" fillId="0" borderId="18" xfId="0" applyFont="1" applyFill="1" applyBorder="1" applyAlignment="1">
      <alignment horizontal="left" vertical="center" wrapText="1" indent="1"/>
    </xf>
    <xf numFmtId="49" fontId="4" fillId="0" borderId="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8" xfId="53" applyFont="1" applyFill="1" applyBorder="1" applyAlignment="1">
      <alignment horizontal="left" vertical="center" wrapText="1" indent="1"/>
      <protection/>
    </xf>
    <xf numFmtId="49" fontId="4" fillId="0" borderId="19" xfId="53" applyNumberFormat="1" applyFont="1" applyFill="1" applyBorder="1" applyAlignment="1">
      <alignment vertical="center"/>
      <protection/>
    </xf>
    <xf numFmtId="49" fontId="4" fillId="0" borderId="18" xfId="53" applyNumberFormat="1" applyFont="1" applyFill="1" applyBorder="1" applyAlignment="1">
      <alignment vertical="center"/>
      <protection/>
    </xf>
    <xf numFmtId="49" fontId="4" fillId="0" borderId="0" xfId="53" applyNumberFormat="1" applyFont="1" applyFill="1" applyBorder="1" applyAlignment="1">
      <alignment vertical="center"/>
      <protection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1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justify" vertical="center" wrapText="1"/>
    </xf>
    <xf numFmtId="2" fontId="15" fillId="0" borderId="10" xfId="0" applyNumberFormat="1" applyFont="1" applyBorder="1" applyAlignment="1">
      <alignment vertical="center" wrapText="1"/>
    </xf>
    <xf numFmtId="195" fontId="4" fillId="0" borderId="0" xfId="0" applyNumberFormat="1" applyFont="1" applyFill="1" applyBorder="1" applyAlignment="1">
      <alignment horizontal="right" vertical="center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left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49" fontId="4" fillId="0" borderId="21" xfId="53" applyNumberFormat="1" applyFont="1" applyFill="1" applyBorder="1" applyAlignment="1">
      <alignment horizontal="left" vertical="center"/>
      <protection/>
    </xf>
    <xf numFmtId="49" fontId="4" fillId="0" borderId="0" xfId="53" applyNumberFormat="1" applyFont="1" applyFill="1" applyBorder="1" applyAlignment="1">
      <alignment horizontal="left" vertical="center"/>
      <protection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1" xfId="53" applyNumberFormat="1" applyFont="1" applyFill="1" applyBorder="1" applyAlignment="1">
      <alignment horizontal="left" vertical="center" wrapText="1"/>
      <protection/>
    </xf>
    <xf numFmtId="49" fontId="4" fillId="0" borderId="17" xfId="53" applyNumberFormat="1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7" xfId="53" applyFont="1" applyFill="1" applyBorder="1" applyAlignment="1">
      <alignment horizontal="left" vertical="center" wrapText="1"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left" vertical="center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34" borderId="10" xfId="53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1" xfId="53" applyNumberFormat="1" applyFont="1" applyFill="1" applyBorder="1" applyAlignment="1">
      <alignment horizontal="left" vertical="center"/>
      <protection/>
    </xf>
    <xf numFmtId="49" fontId="4" fillId="0" borderId="17" xfId="53" applyNumberFormat="1" applyFont="1" applyFill="1" applyBorder="1" applyAlignment="1">
      <alignment horizontal="left" vertical="center"/>
      <protection/>
    </xf>
    <xf numFmtId="0" fontId="4" fillId="0" borderId="18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57" applyFont="1" applyFill="1" applyBorder="1" applyAlignment="1">
      <alignment horizontal="left" vertical="center" wrapText="1"/>
      <protection/>
    </xf>
    <xf numFmtId="0" fontId="4" fillId="0" borderId="17" xfId="57" applyFont="1" applyFill="1" applyBorder="1" applyAlignment="1">
      <alignment horizontal="left" vertical="center" wrapText="1"/>
      <protection/>
    </xf>
    <xf numFmtId="0" fontId="4" fillId="0" borderId="22" xfId="57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right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0" xfId="56" applyFont="1" applyFill="1" applyAlignment="1">
      <alignment horizontal="left" vertical="top" wrapText="1"/>
      <protection/>
    </xf>
    <xf numFmtId="0" fontId="5" fillId="0" borderId="20" xfId="56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6" fillId="0" borderId="10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9" fillId="0" borderId="11" xfId="53" applyFont="1" applyFill="1" applyBorder="1" applyAlignment="1">
      <alignment horizontal="left" vertical="center" wrapText="1"/>
      <protection/>
    </xf>
    <xf numFmtId="0" fontId="9" fillId="0" borderId="17" xfId="53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top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49" fontId="4" fillId="0" borderId="13" xfId="53" applyNumberFormat="1" applyFont="1" applyFill="1" applyBorder="1" applyAlignment="1">
      <alignment horizontal="center" vertical="center" wrapText="1"/>
      <protection/>
    </xf>
    <xf numFmtId="49" fontId="4" fillId="0" borderId="15" xfId="53" applyNumberFormat="1" applyFont="1" applyFill="1" applyBorder="1" applyAlignment="1">
      <alignment horizontal="center" vertical="center" wrapText="1"/>
      <protection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4" fillId="0" borderId="19" xfId="53" applyFont="1" applyFill="1" applyBorder="1" applyAlignment="1">
      <alignment horizontal="left" vertical="center" wrapText="1"/>
      <protection/>
    </xf>
    <xf numFmtId="0" fontId="4" fillId="0" borderId="18" xfId="53" applyFont="1" applyFill="1" applyBorder="1" applyAlignment="1">
      <alignment horizontal="left" vertical="center" wrapText="1"/>
      <protection/>
    </xf>
    <xf numFmtId="49" fontId="5" fillId="0" borderId="20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195" fontId="4" fillId="0" borderId="10" xfId="0" applyNumberFormat="1" applyFont="1" applyFill="1" applyBorder="1" applyAlignment="1">
      <alignment horizontal="right" vertical="center"/>
    </xf>
    <xf numFmtId="195" fontId="4" fillId="0" borderId="10" xfId="0" applyNumberFormat="1" applyFont="1" applyFill="1" applyBorder="1" applyAlignment="1">
      <alignment horizontal="right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Fill="1" applyAlignment="1">
      <alignment horizontal="center" vertical="center"/>
    </xf>
    <xf numFmtId="195" fontId="4" fillId="0" borderId="10" xfId="0" applyNumberFormat="1" applyFont="1" applyFill="1" applyBorder="1" applyAlignment="1">
      <alignment horizontal="right" vertical="top"/>
    </xf>
    <xf numFmtId="0" fontId="4" fillId="0" borderId="0" xfId="53" applyFont="1" applyFill="1" applyAlignment="1">
      <alignment horizontal="left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195" fontId="4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53" applyFont="1" applyFill="1" applyBorder="1" applyAlignment="1">
      <alignment horizontal="center" vertical="top" wrapText="1"/>
      <protection/>
    </xf>
    <xf numFmtId="0" fontId="4" fillId="0" borderId="18" xfId="53" applyFont="1" applyFill="1" applyBorder="1" applyAlignment="1">
      <alignment horizontal="center" vertical="top" wrapText="1"/>
      <protection/>
    </xf>
    <xf numFmtId="0" fontId="9" fillId="0" borderId="11" xfId="53" applyFont="1" applyFill="1" applyBorder="1" applyAlignment="1">
      <alignment horizontal="left" vertical="top" wrapText="1"/>
      <protection/>
    </xf>
    <xf numFmtId="0" fontId="9" fillId="0" borderId="17" xfId="53" applyFont="1" applyFill="1" applyBorder="1" applyAlignment="1">
      <alignment horizontal="left" vertical="top" wrapText="1"/>
      <protection/>
    </xf>
    <xf numFmtId="0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АИП версия 23 июля (10)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2"/>
  <sheetViews>
    <sheetView view="pageBreakPreview" zoomScale="89" zoomScaleSheetLayoutView="89" workbookViewId="0" topLeftCell="A1">
      <selection activeCell="A4" sqref="A4:G4"/>
    </sheetView>
  </sheetViews>
  <sheetFormatPr defaultColWidth="9.00390625" defaultRowHeight="12.75"/>
  <cols>
    <col min="1" max="1" width="7.625" style="55" customWidth="1"/>
    <col min="2" max="2" width="81.00390625" style="1" customWidth="1"/>
    <col min="3" max="3" width="12.00390625" style="1" customWidth="1"/>
    <col min="4" max="4" width="11.875" style="1" customWidth="1"/>
    <col min="5" max="6" width="10.625" style="1" customWidth="1"/>
    <col min="7" max="8" width="10.625" style="144" customWidth="1"/>
    <col min="9" max="9" width="10.625" style="1" customWidth="1"/>
    <col min="10" max="16384" width="9.125" style="1" customWidth="1"/>
  </cols>
  <sheetData>
    <row r="1" spans="1:9" ht="65.25" customHeight="1">
      <c r="A1" s="47"/>
      <c r="B1" s="20"/>
      <c r="C1" s="37"/>
      <c r="D1" s="20"/>
      <c r="E1" s="20"/>
      <c r="F1" s="199" t="s">
        <v>370</v>
      </c>
      <c r="G1" s="199"/>
      <c r="H1" s="199"/>
      <c r="I1" s="199"/>
    </row>
    <row r="2" spans="1:9" ht="37.5" customHeight="1">
      <c r="A2" s="200" t="s">
        <v>405</v>
      </c>
      <c r="B2" s="200"/>
      <c r="C2" s="200"/>
      <c r="D2" s="200"/>
      <c r="E2" s="200"/>
      <c r="F2" s="200"/>
      <c r="G2" s="200"/>
      <c r="H2" s="200"/>
      <c r="I2" s="200"/>
    </row>
    <row r="3" spans="1:9" ht="105.75" customHeight="1">
      <c r="A3" s="48" t="s">
        <v>21</v>
      </c>
      <c r="B3" s="104" t="s">
        <v>31</v>
      </c>
      <c r="C3" s="21" t="s">
        <v>17</v>
      </c>
      <c r="D3" s="21" t="s">
        <v>27</v>
      </c>
      <c r="E3" s="10" t="s">
        <v>42</v>
      </c>
      <c r="F3" s="10" t="s">
        <v>43</v>
      </c>
      <c r="G3" s="10" t="s">
        <v>44</v>
      </c>
      <c r="H3" s="10" t="s">
        <v>45</v>
      </c>
      <c r="I3" s="10" t="s">
        <v>46</v>
      </c>
    </row>
    <row r="4" spans="1:8" ht="48" customHeight="1">
      <c r="A4" s="213" t="s">
        <v>288</v>
      </c>
      <c r="B4" s="214"/>
      <c r="C4" s="214"/>
      <c r="D4" s="214"/>
      <c r="E4" s="214"/>
      <c r="F4" s="214"/>
      <c r="G4" s="214"/>
      <c r="H4" s="1"/>
    </row>
    <row r="5" spans="1:9" ht="47.25" customHeight="1">
      <c r="A5" s="26">
        <v>1</v>
      </c>
      <c r="B5" s="51" t="s">
        <v>115</v>
      </c>
      <c r="C5" s="13" t="s">
        <v>16</v>
      </c>
      <c r="D5" s="21">
        <v>0.25</v>
      </c>
      <c r="E5" s="198">
        <v>94.48</v>
      </c>
      <c r="F5" s="49">
        <v>94.48</v>
      </c>
      <c r="G5" s="13">
        <v>100</v>
      </c>
      <c r="H5" s="13">
        <v>100</v>
      </c>
      <c r="I5" s="13">
        <v>100</v>
      </c>
    </row>
    <row r="6" spans="1:9" ht="51.75" customHeight="1">
      <c r="A6" s="26" t="s">
        <v>116</v>
      </c>
      <c r="B6" s="51" t="s">
        <v>290</v>
      </c>
      <c r="C6" s="13" t="s">
        <v>16</v>
      </c>
      <c r="D6" s="21">
        <v>0.25</v>
      </c>
      <c r="E6" s="21">
        <v>46.59</v>
      </c>
      <c r="F6" s="28">
        <v>47.67</v>
      </c>
      <c r="G6" s="102">
        <v>75.39</v>
      </c>
      <c r="H6" s="102">
        <v>87.73</v>
      </c>
      <c r="I6" s="102">
        <v>100</v>
      </c>
    </row>
    <row r="7" spans="1:9" ht="75" customHeight="1">
      <c r="A7" s="26" t="s">
        <v>50</v>
      </c>
      <c r="B7" s="103" t="s">
        <v>210</v>
      </c>
      <c r="C7" s="21" t="s">
        <v>16</v>
      </c>
      <c r="D7" s="21">
        <v>0.25</v>
      </c>
      <c r="E7" s="21">
        <v>1.8</v>
      </c>
      <c r="F7" s="21">
        <v>1.8</v>
      </c>
      <c r="G7" s="21">
        <v>1.8</v>
      </c>
      <c r="H7" s="21">
        <v>1.8</v>
      </c>
      <c r="I7" s="21">
        <v>1.8</v>
      </c>
    </row>
    <row r="8" spans="1:9" ht="57.75" customHeight="1">
      <c r="A8" s="26" t="s">
        <v>117</v>
      </c>
      <c r="B8" s="51" t="s">
        <v>364</v>
      </c>
      <c r="C8" s="13" t="s">
        <v>16</v>
      </c>
      <c r="D8" s="21">
        <v>0.25</v>
      </c>
      <c r="E8" s="21">
        <v>81.87</v>
      </c>
      <c r="F8" s="30">
        <v>81.87</v>
      </c>
      <c r="G8" s="30">
        <v>81.87</v>
      </c>
      <c r="H8" s="30">
        <v>82.64</v>
      </c>
      <c r="I8" s="30">
        <v>82.64</v>
      </c>
    </row>
    <row r="9" spans="1:9" ht="50.25" customHeight="1">
      <c r="A9" s="217" t="s">
        <v>291</v>
      </c>
      <c r="B9" s="217"/>
      <c r="C9" s="217"/>
      <c r="D9" s="217"/>
      <c r="E9" s="217"/>
      <c r="F9" s="217"/>
      <c r="G9" s="217"/>
      <c r="H9" s="217"/>
      <c r="I9" s="217"/>
    </row>
    <row r="10" spans="1:9" ht="24" customHeight="1">
      <c r="A10" s="216" t="s">
        <v>284</v>
      </c>
      <c r="B10" s="216"/>
      <c r="C10" s="216"/>
      <c r="D10" s="216"/>
      <c r="E10" s="216"/>
      <c r="F10" s="216"/>
      <c r="G10" s="216"/>
      <c r="H10" s="216"/>
      <c r="I10" s="216"/>
    </row>
    <row r="11" spans="1:9" ht="48" customHeight="1">
      <c r="A11" s="218" t="s">
        <v>292</v>
      </c>
      <c r="B11" s="218"/>
      <c r="C11" s="218"/>
      <c r="D11" s="218"/>
      <c r="E11" s="218"/>
      <c r="F11" s="218"/>
      <c r="G11" s="218"/>
      <c r="H11" s="218"/>
      <c r="I11" s="218"/>
    </row>
    <row r="12" spans="1:9" ht="33" customHeight="1">
      <c r="A12" s="26" t="s">
        <v>138</v>
      </c>
      <c r="B12" s="114" t="s">
        <v>55</v>
      </c>
      <c r="C12" s="13" t="s">
        <v>16</v>
      </c>
      <c r="D12" s="13">
        <v>0.05</v>
      </c>
      <c r="E12" s="13">
        <v>388.3</v>
      </c>
      <c r="F12" s="13">
        <v>485.6</v>
      </c>
      <c r="G12" s="13">
        <v>485.6</v>
      </c>
      <c r="H12" s="13">
        <v>485.6</v>
      </c>
      <c r="I12" s="13">
        <v>485.6</v>
      </c>
    </row>
    <row r="13" spans="1:9" ht="63">
      <c r="A13" s="64" t="s">
        <v>145</v>
      </c>
      <c r="B13" s="114" t="s">
        <v>293</v>
      </c>
      <c r="C13" s="13" t="s">
        <v>16</v>
      </c>
      <c r="D13" s="13">
        <v>0.04</v>
      </c>
      <c r="E13" s="139">
        <v>30</v>
      </c>
      <c r="F13" s="139">
        <v>40</v>
      </c>
      <c r="G13" s="139">
        <v>50</v>
      </c>
      <c r="H13" s="54">
        <v>67</v>
      </c>
      <c r="I13" s="54">
        <v>83</v>
      </c>
    </row>
    <row r="14" spans="1:9" ht="99.75" customHeight="1">
      <c r="A14" s="64" t="s">
        <v>146</v>
      </c>
      <c r="B14" s="114" t="s">
        <v>211</v>
      </c>
      <c r="C14" s="13" t="s">
        <v>16</v>
      </c>
      <c r="D14" s="13">
        <v>0.04</v>
      </c>
      <c r="E14" s="140">
        <v>100</v>
      </c>
      <c r="F14" s="140">
        <v>100</v>
      </c>
      <c r="G14" s="140">
        <v>100</v>
      </c>
      <c r="H14" s="13">
        <v>100</v>
      </c>
      <c r="I14" s="13">
        <v>100</v>
      </c>
    </row>
    <row r="15" spans="1:9" ht="33" customHeight="1">
      <c r="A15" s="207" t="s">
        <v>365</v>
      </c>
      <c r="B15" s="208"/>
      <c r="C15" s="208"/>
      <c r="D15" s="208"/>
      <c r="E15" s="208"/>
      <c r="F15" s="208"/>
      <c r="G15" s="208"/>
      <c r="H15" s="208"/>
      <c r="I15" s="208"/>
    </row>
    <row r="16" spans="1:9" ht="90.75" customHeight="1">
      <c r="A16" s="26" t="s">
        <v>93</v>
      </c>
      <c r="B16" s="114" t="s">
        <v>212</v>
      </c>
      <c r="C16" s="21" t="s">
        <v>16</v>
      </c>
      <c r="D16" s="13">
        <v>0.05</v>
      </c>
      <c r="E16" s="13">
        <v>0</v>
      </c>
      <c r="F16" s="126">
        <v>0</v>
      </c>
      <c r="G16" s="126">
        <v>0</v>
      </c>
      <c r="H16" s="126">
        <v>0</v>
      </c>
      <c r="I16" s="126">
        <v>0</v>
      </c>
    </row>
    <row r="17" spans="1:9" ht="55.5" customHeight="1">
      <c r="A17" s="26" t="s">
        <v>94</v>
      </c>
      <c r="B17" s="51" t="s">
        <v>400</v>
      </c>
      <c r="C17" s="21" t="s">
        <v>16</v>
      </c>
      <c r="D17" s="13">
        <v>0.04</v>
      </c>
      <c r="E17" s="13">
        <v>100</v>
      </c>
      <c r="F17" s="21">
        <v>100</v>
      </c>
      <c r="G17" s="29">
        <v>100</v>
      </c>
      <c r="H17" s="29">
        <v>100</v>
      </c>
      <c r="I17" s="29">
        <v>100</v>
      </c>
    </row>
    <row r="18" spans="1:9" ht="71.25" customHeight="1">
      <c r="A18" s="26" t="s">
        <v>95</v>
      </c>
      <c r="B18" s="51" t="s">
        <v>166</v>
      </c>
      <c r="C18" s="13" t="s">
        <v>16</v>
      </c>
      <c r="D18" s="13">
        <v>0.04</v>
      </c>
      <c r="E18" s="13">
        <v>0</v>
      </c>
      <c r="F18" s="21">
        <v>2.4</v>
      </c>
      <c r="G18" s="30">
        <v>0</v>
      </c>
      <c r="H18" s="30">
        <v>0</v>
      </c>
      <c r="I18" s="30">
        <v>0</v>
      </c>
    </row>
    <row r="19" spans="1:9" s="52" customFormat="1" ht="69" customHeight="1">
      <c r="A19" s="26" t="s">
        <v>107</v>
      </c>
      <c r="B19" s="51" t="s">
        <v>11</v>
      </c>
      <c r="C19" s="21" t="s">
        <v>16</v>
      </c>
      <c r="D19" s="13">
        <v>0.04</v>
      </c>
      <c r="E19" s="13">
        <v>6.74</v>
      </c>
      <c r="F19" s="10">
        <v>8.3</v>
      </c>
      <c r="G19" s="10">
        <v>8.3</v>
      </c>
      <c r="H19" s="10">
        <v>7.7</v>
      </c>
      <c r="I19" s="13">
        <v>7.6</v>
      </c>
    </row>
    <row r="20" spans="1:9" ht="41.25" customHeight="1">
      <c r="A20" s="26" t="s">
        <v>52</v>
      </c>
      <c r="B20" s="51" t="s">
        <v>295</v>
      </c>
      <c r="C20" s="27" t="s">
        <v>16</v>
      </c>
      <c r="D20" s="13">
        <v>0.04</v>
      </c>
      <c r="E20" s="13">
        <v>50</v>
      </c>
      <c r="F20" s="21">
        <v>50</v>
      </c>
      <c r="G20" s="10">
        <v>50</v>
      </c>
      <c r="H20" s="10">
        <v>67</v>
      </c>
      <c r="I20" s="10">
        <v>83</v>
      </c>
    </row>
    <row r="21" spans="1:9" ht="52.5" customHeight="1">
      <c r="A21" s="26" t="s">
        <v>82</v>
      </c>
      <c r="B21" s="51" t="s">
        <v>296</v>
      </c>
      <c r="C21" s="27" t="s">
        <v>16</v>
      </c>
      <c r="D21" s="13">
        <v>0.04</v>
      </c>
      <c r="E21" s="13">
        <v>50</v>
      </c>
      <c r="F21" s="21">
        <v>50</v>
      </c>
      <c r="G21" s="27">
        <v>67</v>
      </c>
      <c r="H21" s="27">
        <v>83</v>
      </c>
      <c r="I21" s="27">
        <v>100</v>
      </c>
    </row>
    <row r="22" spans="1:9" ht="67.5" customHeight="1">
      <c r="A22" s="26" t="s">
        <v>148</v>
      </c>
      <c r="B22" s="51" t="s">
        <v>363</v>
      </c>
      <c r="C22" s="27" t="s">
        <v>16</v>
      </c>
      <c r="D22" s="13">
        <v>0.04</v>
      </c>
      <c r="E22" s="13">
        <v>100</v>
      </c>
      <c r="F22" s="21">
        <v>100</v>
      </c>
      <c r="G22" s="21">
        <v>100</v>
      </c>
      <c r="H22" s="21">
        <v>100</v>
      </c>
      <c r="I22" s="27">
        <v>100</v>
      </c>
    </row>
    <row r="23" spans="1:9" ht="78.75">
      <c r="A23" s="26" t="s">
        <v>149</v>
      </c>
      <c r="B23" s="103" t="s">
        <v>213</v>
      </c>
      <c r="C23" s="21" t="s">
        <v>16</v>
      </c>
      <c r="D23" s="13">
        <v>0.04</v>
      </c>
      <c r="E23" s="13">
        <v>100</v>
      </c>
      <c r="F23" s="21">
        <v>100</v>
      </c>
      <c r="G23" s="21">
        <v>100</v>
      </c>
      <c r="H23" s="21">
        <v>100</v>
      </c>
      <c r="I23" s="21">
        <v>100</v>
      </c>
    </row>
    <row r="24" spans="1:9" ht="26.25" customHeight="1">
      <c r="A24" s="209" t="s">
        <v>131</v>
      </c>
      <c r="B24" s="210"/>
      <c r="C24" s="210"/>
      <c r="D24" s="210"/>
      <c r="E24" s="210"/>
      <c r="F24" s="210"/>
      <c r="G24" s="210"/>
      <c r="H24" s="210"/>
      <c r="I24" s="210"/>
    </row>
    <row r="25" spans="1:9" ht="53.25" customHeight="1">
      <c r="A25" s="48" t="s">
        <v>152</v>
      </c>
      <c r="B25" s="103" t="s">
        <v>56</v>
      </c>
      <c r="C25" s="13" t="s">
        <v>16</v>
      </c>
      <c r="D25" s="13">
        <v>0.04</v>
      </c>
      <c r="E25" s="13">
        <v>70.7</v>
      </c>
      <c r="F25" s="28">
        <v>70.8</v>
      </c>
      <c r="G25" s="21">
        <v>70.8</v>
      </c>
      <c r="H25" s="21">
        <v>70.9</v>
      </c>
      <c r="I25" s="21">
        <v>71</v>
      </c>
    </row>
    <row r="26" spans="1:8" ht="31.5" customHeight="1">
      <c r="A26" s="203" t="s">
        <v>130</v>
      </c>
      <c r="B26" s="204"/>
      <c r="C26" s="204"/>
      <c r="D26" s="204"/>
      <c r="E26" s="179"/>
      <c r="F26" s="179"/>
      <c r="G26" s="1"/>
      <c r="H26" s="1"/>
    </row>
    <row r="27" spans="1:9" ht="36.75" customHeight="1">
      <c r="A27" s="31" t="s">
        <v>151</v>
      </c>
      <c r="B27" s="103" t="s">
        <v>274</v>
      </c>
      <c r="C27" s="21" t="s">
        <v>16</v>
      </c>
      <c r="D27" s="13">
        <v>0.04</v>
      </c>
      <c r="E27" s="13">
        <v>81.2</v>
      </c>
      <c r="F27" s="28">
        <v>65.9</v>
      </c>
      <c r="G27" s="28">
        <v>72</v>
      </c>
      <c r="H27" s="28">
        <v>73</v>
      </c>
      <c r="I27" s="28">
        <v>75</v>
      </c>
    </row>
    <row r="28" spans="1:9" ht="36.75" customHeight="1">
      <c r="A28" s="203" t="s">
        <v>318</v>
      </c>
      <c r="B28" s="204"/>
      <c r="C28" s="204"/>
      <c r="D28" s="204"/>
      <c r="E28" s="204"/>
      <c r="F28" s="204"/>
      <c r="G28" s="204"/>
      <c r="H28" s="60"/>
      <c r="I28" s="60"/>
    </row>
    <row r="29" spans="1:9" ht="36.75" customHeight="1">
      <c r="A29" s="31" t="s">
        <v>286</v>
      </c>
      <c r="B29" s="183" t="s">
        <v>317</v>
      </c>
      <c r="C29" s="21" t="s">
        <v>16</v>
      </c>
      <c r="D29" s="13">
        <v>0.05</v>
      </c>
      <c r="E29" s="13">
        <v>89.9</v>
      </c>
      <c r="F29" s="28">
        <v>89.9</v>
      </c>
      <c r="G29" s="28">
        <v>89.9</v>
      </c>
      <c r="H29" s="28">
        <v>90.2</v>
      </c>
      <c r="I29" s="28">
        <v>90.2</v>
      </c>
    </row>
    <row r="30" spans="1:9" ht="36" customHeight="1">
      <c r="A30" s="31" t="s">
        <v>344</v>
      </c>
      <c r="B30" s="103" t="s">
        <v>359</v>
      </c>
      <c r="C30" s="21" t="s">
        <v>16</v>
      </c>
      <c r="D30" s="13">
        <v>0.04</v>
      </c>
      <c r="E30" s="13">
        <v>238</v>
      </c>
      <c r="F30" s="21">
        <v>238</v>
      </c>
      <c r="G30" s="21">
        <v>238</v>
      </c>
      <c r="H30" s="21">
        <v>238</v>
      </c>
      <c r="I30" s="21">
        <v>238</v>
      </c>
    </row>
    <row r="31" spans="1:8" ht="40.5" customHeight="1">
      <c r="A31" s="184" t="s">
        <v>308</v>
      </c>
      <c r="B31" s="185"/>
      <c r="C31" s="185"/>
      <c r="D31" s="185"/>
      <c r="E31" s="186"/>
      <c r="F31" s="186"/>
      <c r="G31" s="1"/>
      <c r="H31" s="1"/>
    </row>
    <row r="32" spans="1:8" ht="23.25" customHeight="1">
      <c r="A32" s="201" t="s">
        <v>214</v>
      </c>
      <c r="B32" s="202"/>
      <c r="C32" s="202"/>
      <c r="D32" s="202"/>
      <c r="E32" s="177"/>
      <c r="F32" s="177"/>
      <c r="G32" s="1"/>
      <c r="H32" s="1"/>
    </row>
    <row r="33" spans="1:9" ht="57" customHeight="1">
      <c r="A33" s="26" t="s">
        <v>92</v>
      </c>
      <c r="B33" s="103" t="s">
        <v>186</v>
      </c>
      <c r="C33" s="21" t="s">
        <v>16</v>
      </c>
      <c r="D33" s="13">
        <v>0.05</v>
      </c>
      <c r="E33" s="13">
        <v>24.8</v>
      </c>
      <c r="F33" s="21">
        <v>24.8</v>
      </c>
      <c r="G33" s="21">
        <v>24.8</v>
      </c>
      <c r="H33" s="21">
        <v>24.9</v>
      </c>
      <c r="I33" s="21">
        <v>25</v>
      </c>
    </row>
    <row r="34" spans="1:9" ht="40.5" customHeight="1">
      <c r="A34" s="217" t="s">
        <v>297</v>
      </c>
      <c r="B34" s="217"/>
      <c r="C34" s="217"/>
      <c r="D34" s="217"/>
      <c r="E34" s="217"/>
      <c r="F34" s="217"/>
      <c r="G34" s="217"/>
      <c r="H34" s="217"/>
      <c r="I34" s="217"/>
    </row>
    <row r="35" spans="1:9" ht="24" customHeight="1">
      <c r="A35" s="212" t="s">
        <v>215</v>
      </c>
      <c r="B35" s="212"/>
      <c r="C35" s="212"/>
      <c r="D35" s="212"/>
      <c r="E35" s="212"/>
      <c r="F35" s="212"/>
      <c r="G35" s="212"/>
      <c r="H35" s="212"/>
      <c r="I35" s="212"/>
    </row>
    <row r="36" spans="1:9" ht="40.5" customHeight="1">
      <c r="A36" s="211" t="s">
        <v>124</v>
      </c>
      <c r="B36" s="211"/>
      <c r="C36" s="211"/>
      <c r="D36" s="211"/>
      <c r="E36" s="211"/>
      <c r="F36" s="211"/>
      <c r="G36" s="211"/>
      <c r="H36" s="211"/>
      <c r="I36" s="211"/>
    </row>
    <row r="37" spans="1:12" ht="84" customHeight="1">
      <c r="A37" s="26" t="s">
        <v>96</v>
      </c>
      <c r="B37" s="51" t="s">
        <v>269</v>
      </c>
      <c r="C37" s="21" t="s">
        <v>26</v>
      </c>
      <c r="D37" s="13">
        <v>0.04</v>
      </c>
      <c r="E37" s="13">
        <v>15</v>
      </c>
      <c r="F37" s="105">
        <v>11</v>
      </c>
      <c r="G37" s="105"/>
      <c r="H37" s="105"/>
      <c r="I37" s="173"/>
      <c r="J37" s="174"/>
      <c r="K37" s="3"/>
      <c r="L37" s="3"/>
    </row>
    <row r="38" spans="1:12" ht="86.25" customHeight="1">
      <c r="A38" s="26" t="s">
        <v>97</v>
      </c>
      <c r="B38" s="51" t="s">
        <v>48</v>
      </c>
      <c r="C38" s="21" t="s">
        <v>26</v>
      </c>
      <c r="D38" s="13">
        <v>0.04</v>
      </c>
      <c r="E38" s="13">
        <v>5</v>
      </c>
      <c r="F38" s="13">
        <v>0</v>
      </c>
      <c r="G38" s="13"/>
      <c r="H38" s="13"/>
      <c r="I38" s="140"/>
      <c r="J38" s="59"/>
      <c r="K38" s="3"/>
      <c r="L38" s="3"/>
    </row>
    <row r="39" spans="1:9" ht="114" customHeight="1">
      <c r="A39" s="26" t="s">
        <v>216</v>
      </c>
      <c r="B39" s="51" t="s">
        <v>54</v>
      </c>
      <c r="C39" s="27" t="s">
        <v>16</v>
      </c>
      <c r="D39" s="13">
        <v>0.04</v>
      </c>
      <c r="E39" s="13">
        <v>18.9</v>
      </c>
      <c r="F39" s="21">
        <v>9.2</v>
      </c>
      <c r="G39" s="21"/>
      <c r="H39" s="21"/>
      <c r="I39" s="21"/>
    </row>
    <row r="40" spans="1:9" ht="24" customHeight="1">
      <c r="A40" s="220" t="s">
        <v>312</v>
      </c>
      <c r="B40" s="221"/>
      <c r="C40" s="221"/>
      <c r="D40" s="221"/>
      <c r="E40" s="221"/>
      <c r="F40" s="221"/>
      <c r="G40" s="221"/>
      <c r="H40" s="221"/>
      <c r="I40" s="221"/>
    </row>
    <row r="41" spans="1:9" ht="70.5" customHeight="1">
      <c r="A41" s="26" t="s">
        <v>199</v>
      </c>
      <c r="B41" s="51" t="s">
        <v>298</v>
      </c>
      <c r="C41" s="27" t="s">
        <v>16</v>
      </c>
      <c r="D41" s="13">
        <v>0.04</v>
      </c>
      <c r="E41" s="13">
        <v>65</v>
      </c>
      <c r="F41" s="21">
        <v>65</v>
      </c>
      <c r="G41" s="21">
        <v>70</v>
      </c>
      <c r="H41" s="21">
        <v>80</v>
      </c>
      <c r="I41" s="21">
        <v>90</v>
      </c>
    </row>
    <row r="42" spans="1:9" ht="33" customHeight="1">
      <c r="A42" s="205" t="s">
        <v>349</v>
      </c>
      <c r="B42" s="206"/>
      <c r="C42" s="206"/>
      <c r="D42" s="206"/>
      <c r="E42" s="206"/>
      <c r="F42" s="206"/>
      <c r="G42" s="206"/>
      <c r="H42" s="206"/>
      <c r="I42" s="206"/>
    </row>
    <row r="43" spans="1:12" ht="88.5" customHeight="1">
      <c r="A43" s="26" t="s">
        <v>118</v>
      </c>
      <c r="B43" s="51" t="s">
        <v>51</v>
      </c>
      <c r="C43" s="27" t="s">
        <v>16</v>
      </c>
      <c r="D43" s="13">
        <v>0.04</v>
      </c>
      <c r="E43" s="13">
        <v>15</v>
      </c>
      <c r="F43" s="30">
        <v>20</v>
      </c>
      <c r="G43" s="30">
        <v>6.04</v>
      </c>
      <c r="H43" s="30">
        <v>6.02</v>
      </c>
      <c r="I43" s="172">
        <v>6</v>
      </c>
      <c r="J43" s="3"/>
      <c r="K43" s="3"/>
      <c r="L43" s="3"/>
    </row>
    <row r="44" spans="1:9" ht="27.75" customHeight="1">
      <c r="A44" s="219" t="s">
        <v>218</v>
      </c>
      <c r="B44" s="219"/>
      <c r="C44" s="219"/>
      <c r="D44" s="219"/>
      <c r="E44" s="219"/>
      <c r="F44" s="219"/>
      <c r="G44" s="219"/>
      <c r="H44" s="219"/>
      <c r="I44" s="219"/>
    </row>
    <row r="45" spans="1:9" ht="33" customHeight="1">
      <c r="A45" s="216" t="s">
        <v>217</v>
      </c>
      <c r="B45" s="216"/>
      <c r="C45" s="216"/>
      <c r="D45" s="216"/>
      <c r="E45" s="216"/>
      <c r="F45" s="216"/>
      <c r="G45" s="216"/>
      <c r="H45" s="216"/>
      <c r="I45" s="216"/>
    </row>
    <row r="46" spans="1:9" ht="33" customHeight="1">
      <c r="A46" s="216" t="s">
        <v>358</v>
      </c>
      <c r="B46" s="216"/>
      <c r="C46" s="216"/>
      <c r="D46" s="216"/>
      <c r="E46" s="216"/>
      <c r="F46" s="216"/>
      <c r="G46" s="216"/>
      <c r="H46" s="216"/>
      <c r="I46" s="216"/>
    </row>
    <row r="47" spans="1:9" ht="97.5" customHeight="1">
      <c r="A47" s="26" t="s">
        <v>153</v>
      </c>
      <c r="B47" s="141" t="s">
        <v>190</v>
      </c>
      <c r="C47" s="21" t="s">
        <v>91</v>
      </c>
      <c r="D47" s="13">
        <v>0.04</v>
      </c>
      <c r="E47" s="13">
        <v>5</v>
      </c>
      <c r="F47" s="21">
        <v>5</v>
      </c>
      <c r="G47" s="21">
        <v>5</v>
      </c>
      <c r="H47" s="21">
        <v>5</v>
      </c>
      <c r="I47" s="21">
        <v>5</v>
      </c>
    </row>
    <row r="48" spans="1:9" ht="66" customHeight="1">
      <c r="A48" s="26" t="s">
        <v>154</v>
      </c>
      <c r="B48" s="106" t="s">
        <v>191</v>
      </c>
      <c r="C48" s="21" t="s">
        <v>91</v>
      </c>
      <c r="D48" s="13">
        <v>0.04</v>
      </c>
      <c r="E48" s="13">
        <v>5</v>
      </c>
      <c r="F48" s="21">
        <v>5</v>
      </c>
      <c r="G48" s="21">
        <v>5</v>
      </c>
      <c r="H48" s="21">
        <v>5</v>
      </c>
      <c r="I48" s="21">
        <v>5</v>
      </c>
    </row>
    <row r="49" spans="1:9" ht="112.5" customHeight="1">
      <c r="A49" s="26" t="s">
        <v>155</v>
      </c>
      <c r="B49" s="63" t="s">
        <v>201</v>
      </c>
      <c r="C49" s="21" t="s">
        <v>91</v>
      </c>
      <c r="D49" s="13">
        <v>0.04</v>
      </c>
      <c r="E49" s="13">
        <v>5</v>
      </c>
      <c r="F49" s="21">
        <v>5</v>
      </c>
      <c r="G49" s="21">
        <v>5</v>
      </c>
      <c r="H49" s="21">
        <v>5</v>
      </c>
      <c r="I49" s="21">
        <v>5</v>
      </c>
    </row>
    <row r="50" spans="4:5" ht="15.75">
      <c r="D50" s="81"/>
      <c r="E50" s="81"/>
    </row>
    <row r="51" spans="1:6" ht="42" customHeight="1">
      <c r="A51" s="215"/>
      <c r="B51" s="215"/>
      <c r="C51" s="215"/>
      <c r="D51" s="215"/>
      <c r="E51" s="176"/>
      <c r="F51" s="176"/>
    </row>
    <row r="52" spans="1:5" ht="20.25" customHeight="1">
      <c r="A52" s="56"/>
      <c r="B52" s="56"/>
      <c r="C52" s="56"/>
      <c r="D52" s="56"/>
      <c r="E52" s="56"/>
    </row>
  </sheetData>
  <sheetProtection/>
  <mergeCells count="20">
    <mergeCell ref="A4:G4"/>
    <mergeCell ref="A51:D51"/>
    <mergeCell ref="A46:I46"/>
    <mergeCell ref="A9:I9"/>
    <mergeCell ref="A11:I11"/>
    <mergeCell ref="A10:I10"/>
    <mergeCell ref="A45:I45"/>
    <mergeCell ref="A44:I44"/>
    <mergeCell ref="A34:I34"/>
    <mergeCell ref="A40:I40"/>
    <mergeCell ref="F1:I1"/>
    <mergeCell ref="A2:I2"/>
    <mergeCell ref="A32:D32"/>
    <mergeCell ref="A28:G28"/>
    <mergeCell ref="A26:D26"/>
    <mergeCell ref="A42:I42"/>
    <mergeCell ref="A15:I15"/>
    <mergeCell ref="A24:I24"/>
    <mergeCell ref="A36:I36"/>
    <mergeCell ref="A35:I35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88" r:id="rId3"/>
  <headerFooter differentFirst="1">
    <oddHeader>&amp;C&amp;P</oddHeader>
  </headerFooter>
  <rowBreaks count="2" manualBreakCount="2">
    <brk id="27" max="8" man="1"/>
    <brk id="41" max="8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54"/>
  <sheetViews>
    <sheetView view="pageBreakPreview" zoomScale="80" zoomScaleNormal="59" zoomScaleSheetLayoutView="80" zoomScalePageLayoutView="0" workbookViewId="0" topLeftCell="C1">
      <pane ySplit="4" topLeftCell="A10" activePane="bottomLeft" state="frozen"/>
      <selection pane="topLeft" activeCell="A1" sqref="A1"/>
      <selection pane="bottomLeft" activeCell="F14" sqref="F14"/>
    </sheetView>
  </sheetViews>
  <sheetFormatPr defaultColWidth="9.00390625" defaultRowHeight="12.75"/>
  <cols>
    <col min="1" max="1" width="8.375" style="6" customWidth="1"/>
    <col min="2" max="2" width="83.75390625" style="1" customWidth="1"/>
    <col min="3" max="3" width="21.00390625" style="7" customWidth="1"/>
    <col min="4" max="4" width="10.75390625" style="7" customWidth="1"/>
    <col min="5" max="5" width="12.125" style="7" customWidth="1"/>
    <col min="6" max="6" width="14.25390625" style="7" customWidth="1"/>
    <col min="7" max="7" width="11.875" style="7" customWidth="1"/>
    <col min="8" max="11" width="18.75390625" style="1" customWidth="1"/>
    <col min="12" max="12" width="39.875" style="1" customWidth="1"/>
    <col min="13" max="13" width="8.125" style="1" customWidth="1"/>
    <col min="14" max="14" width="25.25390625" style="1" customWidth="1"/>
    <col min="15" max="16384" width="9.125" style="1" customWidth="1"/>
  </cols>
  <sheetData>
    <row r="1" spans="1:12" s="3" customFormat="1" ht="46.5" customHeight="1">
      <c r="A1" s="2"/>
      <c r="B1" s="5"/>
      <c r="C1" s="4"/>
      <c r="D1" s="4"/>
      <c r="E1" s="4"/>
      <c r="F1" s="4"/>
      <c r="G1" s="4"/>
      <c r="K1" s="306" t="s">
        <v>125</v>
      </c>
      <c r="L1" s="306"/>
    </row>
    <row r="2" spans="1:12" s="3" customFormat="1" ht="41.25" customHeight="1">
      <c r="A2" s="280" t="s">
        <v>73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 s="3" customFormat="1" ht="32.25" customHeight="1">
      <c r="A3" s="230" t="s">
        <v>21</v>
      </c>
      <c r="B3" s="230" t="s">
        <v>28</v>
      </c>
      <c r="C3" s="230" t="s">
        <v>63</v>
      </c>
      <c r="D3" s="230" t="s">
        <v>62</v>
      </c>
      <c r="E3" s="230"/>
      <c r="F3" s="230"/>
      <c r="G3" s="230"/>
      <c r="H3" s="233" t="s">
        <v>67</v>
      </c>
      <c r="I3" s="234"/>
      <c r="J3" s="234"/>
      <c r="K3" s="307"/>
      <c r="L3" s="230" t="s">
        <v>74</v>
      </c>
    </row>
    <row r="4" spans="1:12" s="3" customFormat="1" ht="37.5" customHeight="1">
      <c r="A4" s="230"/>
      <c r="B4" s="230"/>
      <c r="C4" s="230"/>
      <c r="D4" s="10" t="s">
        <v>63</v>
      </c>
      <c r="E4" s="10" t="s">
        <v>64</v>
      </c>
      <c r="F4" s="10" t="s">
        <v>65</v>
      </c>
      <c r="G4" s="10" t="s">
        <v>66</v>
      </c>
      <c r="H4" s="10">
        <v>2019</v>
      </c>
      <c r="I4" s="10">
        <v>2020</v>
      </c>
      <c r="J4" s="10">
        <v>2021</v>
      </c>
      <c r="K4" s="10" t="s">
        <v>68</v>
      </c>
      <c r="L4" s="230"/>
    </row>
    <row r="5" spans="1:12" ht="27" customHeight="1">
      <c r="A5" s="223" t="s">
        <v>360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2" ht="42.75" customHeight="1">
      <c r="A6" s="284" t="s">
        <v>309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</row>
    <row r="7" spans="1:12" ht="99" customHeight="1">
      <c r="A7" s="68" t="s">
        <v>192</v>
      </c>
      <c r="B7" s="101" t="s">
        <v>183</v>
      </c>
      <c r="C7" s="10" t="s">
        <v>12</v>
      </c>
      <c r="D7" s="68" t="s">
        <v>198</v>
      </c>
      <c r="E7" s="68" t="s">
        <v>89</v>
      </c>
      <c r="F7" s="68" t="s">
        <v>391</v>
      </c>
      <c r="G7" s="68" t="s">
        <v>86</v>
      </c>
      <c r="H7" s="35">
        <v>40</v>
      </c>
      <c r="I7" s="35">
        <v>40</v>
      </c>
      <c r="J7" s="35">
        <v>40</v>
      </c>
      <c r="K7" s="35">
        <f>SUM(H7:J7)</f>
        <v>120</v>
      </c>
      <c r="L7" s="67" t="s">
        <v>390</v>
      </c>
    </row>
    <row r="8" spans="1:12" s="71" customFormat="1" ht="27" customHeight="1">
      <c r="A8" s="217" t="s">
        <v>18</v>
      </c>
      <c r="B8" s="217"/>
      <c r="C8" s="10"/>
      <c r="D8" s="68"/>
      <c r="E8" s="68"/>
      <c r="F8" s="10"/>
      <c r="G8" s="68"/>
      <c r="H8" s="35">
        <f>SUM(H7:H7)</f>
        <v>40</v>
      </c>
      <c r="I8" s="35">
        <f>SUM(I7:I7)</f>
        <v>40</v>
      </c>
      <c r="J8" s="35">
        <f>SUM(J7:J7)</f>
        <v>40</v>
      </c>
      <c r="K8" s="35">
        <f>SUM(H8:J8)</f>
        <v>120</v>
      </c>
      <c r="L8" s="70"/>
    </row>
    <row r="9" spans="1:12" ht="33" customHeight="1">
      <c r="A9" s="284" t="s">
        <v>132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</row>
    <row r="10" spans="1:12" ht="102.75" customHeight="1">
      <c r="A10" s="26" t="s">
        <v>93</v>
      </c>
      <c r="B10" s="67" t="s">
        <v>271</v>
      </c>
      <c r="C10" s="10" t="s">
        <v>12</v>
      </c>
      <c r="D10" s="68" t="s">
        <v>198</v>
      </c>
      <c r="E10" s="68" t="s">
        <v>89</v>
      </c>
      <c r="F10" s="68" t="s">
        <v>392</v>
      </c>
      <c r="G10" s="68" t="s">
        <v>86</v>
      </c>
      <c r="H10" s="35">
        <v>30</v>
      </c>
      <c r="I10" s="35">
        <v>30</v>
      </c>
      <c r="J10" s="35">
        <v>30</v>
      </c>
      <c r="K10" s="35">
        <f>SUM(H10:J10)</f>
        <v>90</v>
      </c>
      <c r="L10" s="87" t="s">
        <v>272</v>
      </c>
    </row>
    <row r="11" spans="1:14" ht="24.75" customHeight="1">
      <c r="A11" s="217" t="s">
        <v>19</v>
      </c>
      <c r="B11" s="217"/>
      <c r="C11" s="10"/>
      <c r="D11" s="68"/>
      <c r="E11" s="68"/>
      <c r="F11" s="11"/>
      <c r="G11" s="68"/>
      <c r="H11" s="35">
        <f>SUM(H10:H10)</f>
        <v>30</v>
      </c>
      <c r="I11" s="35">
        <f>SUM(I10:I10)</f>
        <v>30</v>
      </c>
      <c r="J11" s="35">
        <f>SUM(J10:J10)</f>
        <v>30</v>
      </c>
      <c r="K11" s="35">
        <f>SUM(K10:K10)</f>
        <v>90</v>
      </c>
      <c r="L11" s="22"/>
      <c r="M11" s="121"/>
      <c r="N11" s="122"/>
    </row>
    <row r="12" spans="1:14" s="52" customFormat="1" ht="35.25" customHeight="1">
      <c r="A12" s="305" t="s">
        <v>128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121"/>
      <c r="N12" s="59"/>
    </row>
    <row r="13" spans="1:12" ht="189.75" customHeight="1">
      <c r="A13" s="68" t="s">
        <v>193</v>
      </c>
      <c r="B13" s="88" t="s">
        <v>184</v>
      </c>
      <c r="C13" s="10" t="s">
        <v>12</v>
      </c>
      <c r="D13" s="68" t="s">
        <v>198</v>
      </c>
      <c r="E13" s="68" t="s">
        <v>89</v>
      </c>
      <c r="F13" s="68" t="s">
        <v>393</v>
      </c>
      <c r="G13" s="68" t="s">
        <v>86</v>
      </c>
      <c r="H13" s="35">
        <v>130</v>
      </c>
      <c r="I13" s="35">
        <v>130</v>
      </c>
      <c r="J13" s="35">
        <v>130</v>
      </c>
      <c r="K13" s="35">
        <f>SUM(H13:J13)</f>
        <v>390</v>
      </c>
      <c r="L13" s="74" t="s">
        <v>316</v>
      </c>
    </row>
    <row r="14" spans="1:12" ht="22.5" customHeight="1">
      <c r="A14" s="285" t="s">
        <v>20</v>
      </c>
      <c r="B14" s="285"/>
      <c r="C14" s="25"/>
      <c r="D14" s="25"/>
      <c r="E14" s="25"/>
      <c r="F14" s="26"/>
      <c r="G14" s="25"/>
      <c r="H14" s="35">
        <f>SUM(H13:H13)</f>
        <v>130</v>
      </c>
      <c r="I14" s="35">
        <f>SUM(I13:I13)</f>
        <v>130</v>
      </c>
      <c r="J14" s="35">
        <f>SUM(J13:J13)</f>
        <v>130</v>
      </c>
      <c r="K14" s="35">
        <f>SUM(K13:K13)</f>
        <v>390</v>
      </c>
      <c r="L14" s="22"/>
    </row>
    <row r="15" spans="1:12" ht="22.5" customHeight="1">
      <c r="A15" s="285" t="s">
        <v>75</v>
      </c>
      <c r="B15" s="285"/>
      <c r="C15" s="11"/>
      <c r="D15" s="11"/>
      <c r="E15" s="11"/>
      <c r="F15" s="68"/>
      <c r="G15" s="11"/>
      <c r="H15" s="35">
        <f>H8+H11+H14</f>
        <v>200</v>
      </c>
      <c r="I15" s="35">
        <f>I8+I11+I14</f>
        <v>200</v>
      </c>
      <c r="J15" s="35">
        <f>J8+J11+J14</f>
        <v>200</v>
      </c>
      <c r="K15" s="35">
        <f>K8+K11+K14</f>
        <v>600</v>
      </c>
      <c r="L15" s="22"/>
    </row>
    <row r="16" spans="1:12" ht="39" customHeight="1">
      <c r="A16" s="137"/>
      <c r="B16" s="291" t="s">
        <v>159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</row>
    <row r="17" spans="1:11" ht="15.75">
      <c r="A17" s="15"/>
      <c r="B17" s="71"/>
      <c r="C17" s="302" t="s">
        <v>34</v>
      </c>
      <c r="D17" s="302"/>
      <c r="E17" s="302"/>
      <c r="F17" s="302"/>
      <c r="G17" s="302"/>
      <c r="H17" s="128"/>
      <c r="I17" s="128"/>
      <c r="J17" s="128"/>
      <c r="K17" s="128"/>
    </row>
    <row r="18" spans="1:11" ht="15.75">
      <c r="A18" s="15"/>
      <c r="B18" s="71"/>
      <c r="C18" s="302" t="s">
        <v>24</v>
      </c>
      <c r="D18" s="302"/>
      <c r="E18" s="302"/>
      <c r="F18" s="302"/>
      <c r="G18" s="302"/>
      <c r="H18" s="128"/>
      <c r="I18" s="128"/>
      <c r="J18" s="128"/>
      <c r="K18" s="128"/>
    </row>
    <row r="19" spans="1:11" ht="15.75">
      <c r="A19" s="15"/>
      <c r="B19" s="71"/>
      <c r="C19" s="302" t="s">
        <v>189</v>
      </c>
      <c r="D19" s="302"/>
      <c r="E19" s="302"/>
      <c r="F19" s="302"/>
      <c r="G19" s="302"/>
      <c r="H19" s="128">
        <f>H15</f>
        <v>200</v>
      </c>
      <c r="I19" s="128">
        <f>I15</f>
        <v>200</v>
      </c>
      <c r="J19" s="128">
        <f>J15</f>
        <v>200</v>
      </c>
      <c r="K19" s="128">
        <f>K15</f>
        <v>600</v>
      </c>
    </row>
    <row r="20" spans="1:11" ht="15.75">
      <c r="A20" s="15"/>
      <c r="B20" s="71"/>
      <c r="C20" s="301" t="s">
        <v>75</v>
      </c>
      <c r="D20" s="301"/>
      <c r="E20" s="301"/>
      <c r="F20" s="301"/>
      <c r="G20" s="301"/>
      <c r="H20" s="128">
        <f>SUM(H17:H19)</f>
        <v>200</v>
      </c>
      <c r="I20" s="128">
        <f>SUM(I17:I19)</f>
        <v>200</v>
      </c>
      <c r="J20" s="128">
        <f>SUM(J17:J19)</f>
        <v>200</v>
      </c>
      <c r="K20" s="128">
        <f>SUM(K17:K19)</f>
        <v>600</v>
      </c>
    </row>
    <row r="21" spans="1:11" ht="15.75">
      <c r="A21" s="15"/>
      <c r="B21" s="71"/>
      <c r="C21" s="52"/>
      <c r="D21" s="16"/>
      <c r="E21" s="16"/>
      <c r="F21" s="16"/>
      <c r="G21" s="16"/>
      <c r="H21" s="111"/>
      <c r="I21" s="111"/>
      <c r="J21" s="111"/>
      <c r="K21" s="111"/>
    </row>
    <row r="22" spans="1:12" ht="21.75" customHeight="1">
      <c r="A22" s="15"/>
      <c r="B22" s="303" t="s">
        <v>158</v>
      </c>
      <c r="C22" s="303"/>
      <c r="D22" s="303"/>
      <c r="E22" s="303"/>
      <c r="F22" s="303"/>
      <c r="G22" s="303"/>
      <c r="H22" s="303"/>
      <c r="I22" s="303"/>
      <c r="J22" s="303"/>
      <c r="K22" s="303"/>
      <c r="L22" s="303"/>
    </row>
    <row r="23" spans="1:11" ht="15.75">
      <c r="A23" s="15"/>
      <c r="B23" s="71"/>
      <c r="C23" s="304" t="s">
        <v>197</v>
      </c>
      <c r="D23" s="304"/>
      <c r="E23" s="304"/>
      <c r="F23" s="304"/>
      <c r="G23" s="304"/>
      <c r="H23" s="138">
        <f>H15</f>
        <v>200</v>
      </c>
      <c r="I23" s="138">
        <f>I15</f>
        <v>200</v>
      </c>
      <c r="J23" s="138">
        <f>J15</f>
        <v>200</v>
      </c>
      <c r="K23" s="138">
        <f>K15</f>
        <v>600</v>
      </c>
    </row>
    <row r="24" spans="1:11" ht="15.75">
      <c r="A24" s="15"/>
      <c r="B24" s="71"/>
      <c r="C24" s="304" t="s">
        <v>194</v>
      </c>
      <c r="D24" s="304"/>
      <c r="E24" s="304"/>
      <c r="F24" s="304"/>
      <c r="G24" s="304"/>
      <c r="H24" s="138"/>
      <c r="I24" s="138"/>
      <c r="J24" s="138"/>
      <c r="K24" s="138"/>
    </row>
    <row r="25" spans="1:11" ht="15.75">
      <c r="A25" s="15"/>
      <c r="B25" s="71"/>
      <c r="C25" s="301" t="s">
        <v>75</v>
      </c>
      <c r="D25" s="301"/>
      <c r="E25" s="301"/>
      <c r="F25" s="301"/>
      <c r="G25" s="301"/>
      <c r="H25" s="138">
        <f>SUM(H23:H24)</f>
        <v>200</v>
      </c>
      <c r="I25" s="138">
        <f>SUM(I23:I24)</f>
        <v>200</v>
      </c>
      <c r="J25" s="138">
        <f>SUM(J23:J24)</f>
        <v>200</v>
      </c>
      <c r="K25" s="138">
        <f>SUM(K23:K24)</f>
        <v>600</v>
      </c>
    </row>
    <row r="26" spans="1:7" ht="15.75">
      <c r="A26" s="15"/>
      <c r="B26" s="14"/>
      <c r="C26" s="16"/>
      <c r="D26" s="16"/>
      <c r="E26" s="16"/>
      <c r="F26" s="16"/>
      <c r="G26" s="16"/>
    </row>
    <row r="27" s="161" customFormat="1" ht="15.75">
      <c r="A27" s="65" t="s">
        <v>371</v>
      </c>
    </row>
    <row r="28" spans="1:7" ht="15.75">
      <c r="A28" s="15"/>
      <c r="B28" s="14"/>
      <c r="C28" s="16"/>
      <c r="D28" s="16"/>
      <c r="E28" s="16"/>
      <c r="F28" s="16"/>
      <c r="G28" s="16"/>
    </row>
    <row r="29" spans="1:7" ht="15.75">
      <c r="A29" s="15"/>
      <c r="B29" s="14"/>
      <c r="C29" s="16"/>
      <c r="D29" s="16"/>
      <c r="E29" s="16"/>
      <c r="F29" s="16"/>
      <c r="G29" s="16"/>
    </row>
    <row r="30" spans="1:7" ht="15.75">
      <c r="A30" s="15"/>
      <c r="B30" s="14"/>
      <c r="C30" s="16"/>
      <c r="D30" s="16"/>
      <c r="E30" s="16"/>
      <c r="F30" s="16"/>
      <c r="G30" s="16"/>
    </row>
    <row r="31" spans="1:7" ht="15.75">
      <c r="A31" s="15"/>
      <c r="B31" s="14"/>
      <c r="C31" s="16"/>
      <c r="D31" s="16"/>
      <c r="E31" s="16"/>
      <c r="F31" s="16"/>
      <c r="G31" s="16"/>
    </row>
    <row r="32" spans="1:7" ht="15.75">
      <c r="A32" s="15"/>
      <c r="B32" s="14"/>
      <c r="C32" s="16"/>
      <c r="D32" s="16"/>
      <c r="E32" s="16"/>
      <c r="F32" s="16"/>
      <c r="G32" s="16"/>
    </row>
    <row r="33" spans="1:7" ht="15.75">
      <c r="A33" s="15"/>
      <c r="B33" s="14"/>
      <c r="C33" s="16"/>
      <c r="D33" s="16"/>
      <c r="E33" s="16"/>
      <c r="F33" s="16"/>
      <c r="G33" s="16"/>
    </row>
    <row r="34" spans="1:7" ht="15.75">
      <c r="A34" s="15"/>
      <c r="B34" s="14"/>
      <c r="C34" s="16"/>
      <c r="D34" s="16"/>
      <c r="E34" s="16"/>
      <c r="F34" s="16"/>
      <c r="G34" s="16"/>
    </row>
    <row r="35" spans="1:7" ht="15.75">
      <c r="A35" s="15"/>
      <c r="B35" s="14"/>
      <c r="C35" s="16"/>
      <c r="D35" s="16"/>
      <c r="E35" s="16"/>
      <c r="F35" s="16"/>
      <c r="G35" s="16"/>
    </row>
    <row r="36" spans="1:7" ht="15.75">
      <c r="A36" s="15"/>
      <c r="B36" s="14"/>
      <c r="C36" s="16"/>
      <c r="D36" s="16"/>
      <c r="E36" s="16"/>
      <c r="F36" s="16"/>
      <c r="G36" s="16"/>
    </row>
    <row r="37" spans="1:7" ht="15.75">
      <c r="A37" s="15"/>
      <c r="B37" s="14"/>
      <c r="C37" s="16"/>
      <c r="D37" s="16"/>
      <c r="E37" s="16"/>
      <c r="F37" s="16"/>
      <c r="G37" s="16"/>
    </row>
    <row r="38" spans="1:7" ht="15.75">
      <c r="A38" s="15"/>
      <c r="B38" s="14"/>
      <c r="C38" s="16"/>
      <c r="D38" s="16"/>
      <c r="E38" s="16"/>
      <c r="F38" s="16"/>
      <c r="G38" s="16"/>
    </row>
    <row r="39" spans="1:7" ht="15.75">
      <c r="A39" s="15"/>
      <c r="B39" s="14"/>
      <c r="C39" s="16"/>
      <c r="D39" s="16"/>
      <c r="E39" s="16"/>
      <c r="F39" s="16"/>
      <c r="G39" s="16"/>
    </row>
    <row r="40" spans="1:7" ht="15.75">
      <c r="A40" s="15"/>
      <c r="B40" s="14"/>
      <c r="C40" s="16"/>
      <c r="D40" s="16"/>
      <c r="E40" s="16"/>
      <c r="F40" s="16"/>
      <c r="G40" s="16"/>
    </row>
    <row r="41" spans="1:7" ht="15.75">
      <c r="A41" s="15"/>
      <c r="B41" s="14"/>
      <c r="C41" s="16"/>
      <c r="D41" s="16"/>
      <c r="E41" s="16"/>
      <c r="F41" s="16"/>
      <c r="G41" s="16"/>
    </row>
    <row r="42" spans="1:7" ht="15.75">
      <c r="A42" s="15"/>
      <c r="B42" s="14"/>
      <c r="C42" s="16"/>
      <c r="D42" s="16"/>
      <c r="E42" s="16"/>
      <c r="F42" s="16"/>
      <c r="G42" s="16"/>
    </row>
    <row r="43" spans="1:7" ht="15.75">
      <c r="A43" s="15"/>
      <c r="B43" s="14"/>
      <c r="C43" s="16"/>
      <c r="D43" s="16"/>
      <c r="E43" s="16"/>
      <c r="F43" s="16"/>
      <c r="G43" s="16"/>
    </row>
    <row r="44" spans="1:7" ht="15.75">
      <c r="A44" s="15"/>
      <c r="B44" s="14"/>
      <c r="C44" s="16"/>
      <c r="D44" s="16"/>
      <c r="E44" s="16"/>
      <c r="F44" s="16"/>
      <c r="G44" s="16"/>
    </row>
    <row r="45" spans="1:7" ht="15.75">
      <c r="A45" s="15"/>
      <c r="B45" s="14"/>
      <c r="C45" s="16"/>
      <c r="D45" s="16"/>
      <c r="E45" s="16"/>
      <c r="F45" s="16"/>
      <c r="G45" s="16"/>
    </row>
    <row r="46" spans="1:7" ht="15.75">
      <c r="A46" s="15"/>
      <c r="B46" s="14"/>
      <c r="C46" s="16"/>
      <c r="D46" s="16"/>
      <c r="E46" s="16"/>
      <c r="F46" s="16"/>
      <c r="G46" s="16"/>
    </row>
    <row r="47" spans="1:7" ht="15.75">
      <c r="A47" s="15"/>
      <c r="B47" s="14"/>
      <c r="C47" s="16"/>
      <c r="D47" s="16"/>
      <c r="E47" s="16"/>
      <c r="F47" s="16"/>
      <c r="G47" s="16"/>
    </row>
    <row r="48" spans="1:7" ht="15.75">
      <c r="A48" s="15"/>
      <c r="B48" s="14"/>
      <c r="C48" s="16"/>
      <c r="D48" s="16"/>
      <c r="E48" s="16"/>
      <c r="F48" s="16"/>
      <c r="G48" s="16"/>
    </row>
    <row r="49" spans="1:7" ht="15.75">
      <c r="A49" s="15"/>
      <c r="B49" s="14"/>
      <c r="C49" s="16"/>
      <c r="D49" s="16"/>
      <c r="E49" s="16"/>
      <c r="F49" s="16"/>
      <c r="G49" s="16"/>
    </row>
    <row r="50" spans="1:7" ht="15.75">
      <c r="A50" s="15"/>
      <c r="B50" s="14"/>
      <c r="C50" s="16"/>
      <c r="D50" s="16"/>
      <c r="E50" s="16"/>
      <c r="F50" s="16"/>
      <c r="G50" s="16"/>
    </row>
    <row r="51" spans="1:7" ht="15.75">
      <c r="A51" s="15"/>
      <c r="B51" s="14"/>
      <c r="C51" s="16"/>
      <c r="D51" s="16"/>
      <c r="E51" s="16"/>
      <c r="F51" s="16"/>
      <c r="G51" s="16"/>
    </row>
    <row r="52" spans="1:7" ht="15.75">
      <c r="A52" s="15"/>
      <c r="B52" s="14"/>
      <c r="C52" s="16"/>
      <c r="D52" s="16"/>
      <c r="E52" s="16"/>
      <c r="F52" s="16"/>
      <c r="G52" s="16"/>
    </row>
    <row r="53" spans="1:7" ht="15.75">
      <c r="A53" s="15"/>
      <c r="B53" s="14"/>
      <c r="C53" s="16"/>
      <c r="D53" s="16"/>
      <c r="E53" s="16"/>
      <c r="F53" s="16"/>
      <c r="G53" s="16"/>
    </row>
    <row r="54" spans="1:7" ht="15.75">
      <c r="A54" s="15"/>
      <c r="B54" s="14"/>
      <c r="C54" s="16"/>
      <c r="D54" s="16"/>
      <c r="E54" s="16"/>
      <c r="F54" s="16"/>
      <c r="G54" s="16"/>
    </row>
  </sheetData>
  <sheetProtection/>
  <mergeCells count="25">
    <mergeCell ref="A9:L9"/>
    <mergeCell ref="C18:G18"/>
    <mergeCell ref="A11:B11"/>
    <mergeCell ref="A14:B14"/>
    <mergeCell ref="A15:B15"/>
    <mergeCell ref="B16:L16"/>
    <mergeCell ref="C17:G17"/>
    <mergeCell ref="K1:L1"/>
    <mergeCell ref="A3:A4"/>
    <mergeCell ref="B3:B4"/>
    <mergeCell ref="C3:C4"/>
    <mergeCell ref="D3:G3"/>
    <mergeCell ref="A2:L2"/>
    <mergeCell ref="L3:L4"/>
    <mergeCell ref="H3:K3"/>
    <mergeCell ref="A5:L5"/>
    <mergeCell ref="A6:L6"/>
    <mergeCell ref="C25:G25"/>
    <mergeCell ref="C19:G19"/>
    <mergeCell ref="C20:G20"/>
    <mergeCell ref="B22:L22"/>
    <mergeCell ref="C23:G23"/>
    <mergeCell ref="C24:G24"/>
    <mergeCell ref="A12:L12"/>
    <mergeCell ref="A8:B8"/>
  </mergeCells>
  <printOptions/>
  <pageMargins left="0.5118110236220472" right="0.5118110236220472" top="0.5511811023622047" bottom="0.35433070866141736" header="0.31496062992125984" footer="0.31496062992125984"/>
  <pageSetup fitToHeight="3" fitToWidth="1" horizontalDpi="600" verticalDpi="600" orientation="landscape" paperSize="9" scale="50" r:id="rId3"/>
  <headerFooter differentFirst="1">
    <oddHeader>&amp;C&amp;P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20"/>
  <sheetViews>
    <sheetView view="pageBreakPreview" zoomScale="86" zoomScaleSheetLayoutView="86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H2"/>
    </sheetView>
  </sheetViews>
  <sheetFormatPr defaultColWidth="9.00390625" defaultRowHeight="12.75"/>
  <cols>
    <col min="1" max="1" width="6.25390625" style="55" customWidth="1"/>
    <col min="2" max="2" width="118.25390625" style="1" customWidth="1"/>
    <col min="3" max="3" width="12.00390625" style="1" customWidth="1"/>
    <col min="4" max="4" width="16.25390625" style="1" customWidth="1"/>
    <col min="5" max="5" width="11.375" style="1" customWidth="1"/>
    <col min="6" max="8" width="10.875" style="1" customWidth="1"/>
    <col min="9" max="16384" width="9.125" style="1" customWidth="1"/>
  </cols>
  <sheetData>
    <row r="1" spans="1:8" ht="60.75" customHeight="1">
      <c r="A1" s="47"/>
      <c r="B1" s="20"/>
      <c r="C1" s="37"/>
      <c r="D1" s="199" t="s">
        <v>311</v>
      </c>
      <c r="E1" s="199"/>
      <c r="F1" s="199"/>
      <c r="G1" s="199"/>
      <c r="H1" s="199"/>
    </row>
    <row r="2" spans="1:8" ht="37.5" customHeight="1">
      <c r="A2" s="200" t="s">
        <v>406</v>
      </c>
      <c r="B2" s="200"/>
      <c r="C2" s="200"/>
      <c r="D2" s="200"/>
      <c r="E2" s="200"/>
      <c r="F2" s="200"/>
      <c r="G2" s="200"/>
      <c r="H2" s="200"/>
    </row>
    <row r="3" spans="1:8" ht="25.5" customHeight="1">
      <c r="A3" s="300" t="s">
        <v>21</v>
      </c>
      <c r="B3" s="299" t="s">
        <v>114</v>
      </c>
      <c r="C3" s="299" t="s">
        <v>17</v>
      </c>
      <c r="D3" s="299" t="s">
        <v>49</v>
      </c>
      <c r="E3" s="230" t="s">
        <v>43</v>
      </c>
      <c r="F3" s="230" t="s">
        <v>44</v>
      </c>
      <c r="G3" s="230" t="s">
        <v>45</v>
      </c>
      <c r="H3" s="230" t="s">
        <v>46</v>
      </c>
    </row>
    <row r="4" spans="1:8" ht="25.5" customHeight="1">
      <c r="A4" s="300"/>
      <c r="B4" s="299"/>
      <c r="C4" s="299"/>
      <c r="D4" s="299"/>
      <c r="E4" s="230"/>
      <c r="F4" s="230"/>
      <c r="G4" s="230"/>
      <c r="H4" s="230"/>
    </row>
    <row r="5" spans="1:8" ht="25.5" customHeight="1">
      <c r="A5" s="300"/>
      <c r="B5" s="299"/>
      <c r="C5" s="299"/>
      <c r="D5" s="299"/>
      <c r="E5" s="230"/>
      <c r="F5" s="230"/>
      <c r="G5" s="230"/>
      <c r="H5" s="230"/>
    </row>
    <row r="6" spans="1:8" ht="42.75" customHeight="1">
      <c r="A6" s="308" t="s">
        <v>310</v>
      </c>
      <c r="B6" s="309"/>
      <c r="C6" s="309"/>
      <c r="D6" s="309"/>
      <c r="E6" s="309"/>
      <c r="F6" s="309"/>
      <c r="G6" s="309"/>
      <c r="H6" s="309"/>
    </row>
    <row r="7" spans="1:8" ht="35.25" customHeight="1">
      <c r="A7" s="310" t="s">
        <v>124</v>
      </c>
      <c r="B7" s="311"/>
      <c r="C7" s="311"/>
      <c r="D7" s="311"/>
      <c r="E7" s="311"/>
      <c r="F7" s="311"/>
      <c r="G7" s="311"/>
      <c r="H7" s="311"/>
    </row>
    <row r="8" spans="1:11" ht="84" customHeight="1">
      <c r="A8" s="26" t="s">
        <v>96</v>
      </c>
      <c r="B8" s="51" t="s">
        <v>269</v>
      </c>
      <c r="C8" s="21" t="s">
        <v>26</v>
      </c>
      <c r="D8" s="28" t="s">
        <v>13</v>
      </c>
      <c r="E8" s="105">
        <v>11</v>
      </c>
      <c r="F8" s="105"/>
      <c r="G8" s="105"/>
      <c r="H8" s="173"/>
      <c r="I8" s="174"/>
      <c r="J8" s="3"/>
      <c r="K8" s="3"/>
    </row>
    <row r="9" spans="1:11" ht="86.25" customHeight="1">
      <c r="A9" s="26" t="s">
        <v>97</v>
      </c>
      <c r="B9" s="51" t="s">
        <v>48</v>
      </c>
      <c r="C9" s="21" t="s">
        <v>26</v>
      </c>
      <c r="D9" s="28" t="s">
        <v>13</v>
      </c>
      <c r="E9" s="13">
        <v>0</v>
      </c>
      <c r="F9" s="13"/>
      <c r="G9" s="13"/>
      <c r="H9" s="140"/>
      <c r="I9" s="59"/>
      <c r="J9" s="3"/>
      <c r="K9" s="3"/>
    </row>
    <row r="10" spans="1:8" ht="114" customHeight="1">
      <c r="A10" s="26" t="s">
        <v>216</v>
      </c>
      <c r="B10" s="51" t="s">
        <v>54</v>
      </c>
      <c r="C10" s="27" t="s">
        <v>16</v>
      </c>
      <c r="D10" s="21" t="s">
        <v>13</v>
      </c>
      <c r="E10" s="21">
        <v>9.2</v>
      </c>
      <c r="F10" s="21"/>
      <c r="G10" s="21"/>
      <c r="H10" s="21"/>
    </row>
    <row r="11" spans="1:8" ht="35.25" customHeight="1">
      <c r="A11" s="310" t="s">
        <v>312</v>
      </c>
      <c r="B11" s="311"/>
      <c r="C11" s="311"/>
      <c r="D11" s="311"/>
      <c r="E11" s="311"/>
      <c r="F11" s="311"/>
      <c r="G11" s="311"/>
      <c r="H11" s="311"/>
    </row>
    <row r="12" spans="1:8" ht="70.5" customHeight="1">
      <c r="A12" s="26" t="s">
        <v>199</v>
      </c>
      <c r="B12" s="178" t="s">
        <v>298</v>
      </c>
      <c r="C12" s="27" t="s">
        <v>16</v>
      </c>
      <c r="D12" s="21" t="s">
        <v>143</v>
      </c>
      <c r="E12" s="21">
        <v>65</v>
      </c>
      <c r="F12" s="21">
        <v>70</v>
      </c>
      <c r="G12" s="21">
        <v>80</v>
      </c>
      <c r="H12" s="21">
        <v>90</v>
      </c>
    </row>
    <row r="13" spans="1:8" ht="35.25" customHeight="1">
      <c r="A13" s="310" t="s">
        <v>349</v>
      </c>
      <c r="B13" s="311"/>
      <c r="C13" s="311"/>
      <c r="D13" s="311"/>
      <c r="E13" s="311"/>
      <c r="F13" s="311"/>
      <c r="G13" s="311"/>
      <c r="H13" s="311"/>
    </row>
    <row r="14" spans="1:11" ht="88.5" customHeight="1">
      <c r="A14" s="26" t="s">
        <v>118</v>
      </c>
      <c r="B14" s="51" t="s">
        <v>51</v>
      </c>
      <c r="C14" s="27" t="s">
        <v>16</v>
      </c>
      <c r="D14" s="28" t="s">
        <v>13</v>
      </c>
      <c r="E14" s="30">
        <v>20</v>
      </c>
      <c r="F14" s="30">
        <v>6.04</v>
      </c>
      <c r="G14" s="30">
        <v>6.02</v>
      </c>
      <c r="H14" s="172">
        <v>6</v>
      </c>
      <c r="I14" s="3"/>
      <c r="J14" s="3"/>
      <c r="K14" s="3"/>
    </row>
    <row r="19" ht="31.5" customHeight="1">
      <c r="D19" s="73"/>
    </row>
    <row r="20" ht="15.75">
      <c r="D20" s="73"/>
    </row>
  </sheetData>
  <sheetProtection/>
  <mergeCells count="14">
    <mergeCell ref="D1:H1"/>
    <mergeCell ref="A3:A5"/>
    <mergeCell ref="E3:E5"/>
    <mergeCell ref="H3:H5"/>
    <mergeCell ref="G3:G5"/>
    <mergeCell ref="B3:B5"/>
    <mergeCell ref="C3:C5"/>
    <mergeCell ref="A2:H2"/>
    <mergeCell ref="A6:H6"/>
    <mergeCell ref="A7:H7"/>
    <mergeCell ref="A13:H13"/>
    <mergeCell ref="A11:H11"/>
    <mergeCell ref="F3:F5"/>
    <mergeCell ref="D3:D5"/>
  </mergeCells>
  <printOptions/>
  <pageMargins left="0.31496062992125984" right="0.11811023622047245" top="0.5511811023622047" bottom="0.1968503937007874" header="0.31496062992125984" footer="0.31496062992125984"/>
  <pageSetup fitToHeight="5" horizontalDpi="600" verticalDpi="600" orientation="landscape" paperSize="9" scale="66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IR49"/>
  <sheetViews>
    <sheetView view="pageBreakPreview" zoomScale="70" zoomScaleNormal="59" zoomScaleSheetLayoutView="70" zoomScalePageLayoutView="0" workbookViewId="0" topLeftCell="A1">
      <pane ySplit="4" topLeftCell="A8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12.25390625" style="6" customWidth="1"/>
    <col min="2" max="2" width="69.125" style="1" customWidth="1"/>
    <col min="3" max="3" width="21.75390625" style="7" customWidth="1"/>
    <col min="4" max="4" width="10.875" style="7" customWidth="1"/>
    <col min="5" max="5" width="12.375" style="7" customWidth="1"/>
    <col min="6" max="6" width="13.875" style="52" customWidth="1"/>
    <col min="7" max="7" width="7.25390625" style="7" customWidth="1"/>
    <col min="8" max="11" width="14.25390625" style="1" customWidth="1"/>
    <col min="12" max="12" width="59.00390625" style="1" customWidth="1"/>
    <col min="13" max="13" width="8.125" style="3" customWidth="1"/>
    <col min="14" max="14" width="25.25390625" style="3" customWidth="1"/>
    <col min="15" max="41" width="9.125" style="3" customWidth="1"/>
    <col min="42" max="16384" width="9.125" style="1" customWidth="1"/>
  </cols>
  <sheetData>
    <row r="1" spans="1:12" ht="78" customHeight="1">
      <c r="A1" s="2"/>
      <c r="B1" s="5"/>
      <c r="C1" s="4"/>
      <c r="D1" s="4"/>
      <c r="E1" s="4"/>
      <c r="F1" s="59"/>
      <c r="G1" s="4"/>
      <c r="H1" s="3"/>
      <c r="I1" s="3"/>
      <c r="J1" s="3"/>
      <c r="K1" s="306" t="s">
        <v>126</v>
      </c>
      <c r="L1" s="306"/>
    </row>
    <row r="2" spans="1:12" ht="41.25" customHeight="1">
      <c r="A2" s="313" t="s">
        <v>73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12" ht="32.25" customHeight="1">
      <c r="A3" s="230" t="s">
        <v>21</v>
      </c>
      <c r="B3" s="230" t="s">
        <v>28</v>
      </c>
      <c r="C3" s="230" t="s">
        <v>63</v>
      </c>
      <c r="D3" s="230" t="s">
        <v>62</v>
      </c>
      <c r="E3" s="230"/>
      <c r="F3" s="230"/>
      <c r="G3" s="230"/>
      <c r="H3" s="233" t="s">
        <v>67</v>
      </c>
      <c r="I3" s="234"/>
      <c r="J3" s="234"/>
      <c r="K3" s="307"/>
      <c r="L3" s="230" t="s">
        <v>74</v>
      </c>
    </row>
    <row r="4" spans="1:12" ht="37.5" customHeight="1">
      <c r="A4" s="230"/>
      <c r="B4" s="230"/>
      <c r="C4" s="230"/>
      <c r="D4" s="10" t="s">
        <v>63</v>
      </c>
      <c r="E4" s="10" t="s">
        <v>64</v>
      </c>
      <c r="F4" s="10" t="s">
        <v>65</v>
      </c>
      <c r="G4" s="10" t="s">
        <v>66</v>
      </c>
      <c r="H4" s="10">
        <v>2019</v>
      </c>
      <c r="I4" s="10">
        <v>2020</v>
      </c>
      <c r="J4" s="10">
        <v>2021</v>
      </c>
      <c r="K4" s="10" t="s">
        <v>68</v>
      </c>
      <c r="L4" s="230"/>
    </row>
    <row r="5" spans="1:12" ht="44.25" customHeight="1">
      <c r="A5" s="223" t="s">
        <v>289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2" ht="47.25" customHeight="1">
      <c r="A6" s="284" t="s">
        <v>124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</row>
    <row r="7" spans="1:12" ht="87.75" customHeight="1">
      <c r="A7" s="26" t="s">
        <v>96</v>
      </c>
      <c r="B7" s="67" t="s">
        <v>398</v>
      </c>
      <c r="C7" s="10" t="s">
        <v>200</v>
      </c>
      <c r="D7" s="68" t="s">
        <v>88</v>
      </c>
      <c r="E7" s="68" t="s">
        <v>105</v>
      </c>
      <c r="F7" s="68" t="s">
        <v>165</v>
      </c>
      <c r="G7" s="68" t="s">
        <v>104</v>
      </c>
      <c r="H7" s="110"/>
      <c r="I7" s="110"/>
      <c r="J7" s="110"/>
      <c r="K7" s="110">
        <f>SUM(H7:J7)</f>
        <v>0</v>
      </c>
      <c r="L7" s="10" t="s">
        <v>273</v>
      </c>
    </row>
    <row r="8" spans="1:12" s="154" customFormat="1" ht="36" customHeight="1">
      <c r="A8" s="223" t="s">
        <v>18</v>
      </c>
      <c r="B8" s="223"/>
      <c r="C8" s="10"/>
      <c r="D8" s="68"/>
      <c r="E8" s="68"/>
      <c r="F8" s="68"/>
      <c r="G8" s="68"/>
      <c r="H8" s="110">
        <f>SUM(H7:H7)</f>
        <v>0</v>
      </c>
      <c r="I8" s="110">
        <f>SUM(I7:I7)</f>
        <v>0</v>
      </c>
      <c r="J8" s="110">
        <f>SUM(J7:J7)</f>
        <v>0</v>
      </c>
      <c r="K8" s="110">
        <f>SUM(H8:J8)</f>
        <v>0</v>
      </c>
      <c r="L8" s="67"/>
    </row>
    <row r="9" spans="1:252" s="3" customFormat="1" ht="28.5" customHeight="1">
      <c r="A9" s="305" t="s">
        <v>312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  <c r="DQ9" s="314"/>
      <c r="DR9" s="314"/>
      <c r="DS9" s="314"/>
      <c r="DT9" s="314"/>
      <c r="DU9" s="314"/>
      <c r="DV9" s="314"/>
      <c r="DW9" s="314"/>
      <c r="DX9" s="314"/>
      <c r="DY9" s="314"/>
      <c r="DZ9" s="314"/>
      <c r="EA9" s="314"/>
      <c r="EB9" s="314"/>
      <c r="EC9" s="314"/>
      <c r="ED9" s="314"/>
      <c r="EE9" s="314"/>
      <c r="EF9" s="314"/>
      <c r="EG9" s="314"/>
      <c r="EH9" s="314"/>
      <c r="EI9" s="314"/>
      <c r="EJ9" s="314"/>
      <c r="EK9" s="314"/>
      <c r="EL9" s="314"/>
      <c r="EM9" s="314"/>
      <c r="EN9" s="314"/>
      <c r="EO9" s="314"/>
      <c r="EP9" s="314"/>
      <c r="EQ9" s="314"/>
      <c r="ER9" s="314"/>
      <c r="ES9" s="314"/>
      <c r="ET9" s="314"/>
      <c r="EU9" s="314"/>
      <c r="EV9" s="314"/>
      <c r="EW9" s="314"/>
      <c r="EX9" s="314"/>
      <c r="EY9" s="314"/>
      <c r="EZ9" s="314"/>
      <c r="FA9" s="314"/>
      <c r="FB9" s="314"/>
      <c r="FC9" s="314"/>
      <c r="FD9" s="314"/>
      <c r="FE9" s="314"/>
      <c r="FF9" s="314"/>
      <c r="FG9" s="314"/>
      <c r="FH9" s="314"/>
      <c r="FI9" s="314"/>
      <c r="FJ9" s="314"/>
      <c r="FK9" s="314"/>
      <c r="FL9" s="314"/>
      <c r="FM9" s="314"/>
      <c r="FN9" s="314"/>
      <c r="FO9" s="314"/>
      <c r="FP9" s="314"/>
      <c r="FQ9" s="314"/>
      <c r="FR9" s="314"/>
      <c r="FS9" s="314"/>
      <c r="FT9" s="314"/>
      <c r="FU9" s="314"/>
      <c r="FV9" s="314"/>
      <c r="FW9" s="314"/>
      <c r="FX9" s="314"/>
      <c r="FY9" s="314"/>
      <c r="FZ9" s="314"/>
      <c r="GA9" s="314"/>
      <c r="GB9" s="314"/>
      <c r="GC9" s="314"/>
      <c r="GD9" s="314"/>
      <c r="GE9" s="314"/>
      <c r="GF9" s="314"/>
      <c r="GG9" s="314"/>
      <c r="GH9" s="314"/>
      <c r="GI9" s="314"/>
      <c r="GJ9" s="314"/>
      <c r="GK9" s="314"/>
      <c r="GL9" s="314"/>
      <c r="GM9" s="314"/>
      <c r="GN9" s="314"/>
      <c r="GO9" s="314"/>
      <c r="GP9" s="314"/>
      <c r="GQ9" s="314"/>
      <c r="GR9" s="314"/>
      <c r="GS9" s="314"/>
      <c r="GT9" s="314"/>
      <c r="GU9" s="314"/>
      <c r="GV9" s="314"/>
      <c r="GW9" s="314"/>
      <c r="GX9" s="314"/>
      <c r="GY9" s="314"/>
      <c r="GZ9" s="314"/>
      <c r="HA9" s="314"/>
      <c r="HB9" s="314"/>
      <c r="HC9" s="314"/>
      <c r="HD9" s="314"/>
      <c r="HE9" s="314"/>
      <c r="HF9" s="314"/>
      <c r="HG9" s="314"/>
      <c r="HH9" s="314"/>
      <c r="HI9" s="314"/>
      <c r="HJ9" s="314"/>
      <c r="HK9" s="314"/>
      <c r="HL9" s="314"/>
      <c r="HM9" s="314"/>
      <c r="HN9" s="314"/>
      <c r="HO9" s="314"/>
      <c r="HP9" s="314"/>
      <c r="HQ9" s="314"/>
      <c r="HR9" s="314"/>
      <c r="HS9" s="314"/>
      <c r="HT9" s="314"/>
      <c r="HU9" s="314"/>
      <c r="HV9" s="314"/>
      <c r="HW9" s="314"/>
      <c r="HX9" s="314"/>
      <c r="HY9" s="314"/>
      <c r="HZ9" s="314"/>
      <c r="IA9" s="314"/>
      <c r="IB9" s="314"/>
      <c r="IC9" s="314"/>
      <c r="ID9" s="314"/>
      <c r="IE9" s="314"/>
      <c r="IF9" s="314"/>
      <c r="IG9" s="314"/>
      <c r="IH9" s="314"/>
      <c r="II9" s="314"/>
      <c r="IJ9" s="314"/>
      <c r="IK9" s="314"/>
      <c r="IL9" s="314"/>
      <c r="IM9" s="314"/>
      <c r="IN9" s="314"/>
      <c r="IO9" s="314"/>
      <c r="IP9" s="314"/>
      <c r="IQ9" s="314"/>
      <c r="IR9" s="314"/>
    </row>
    <row r="10" spans="1:12" s="3" customFormat="1" ht="57" customHeight="1">
      <c r="A10" s="26" t="s">
        <v>199</v>
      </c>
      <c r="B10" s="83" t="s">
        <v>173</v>
      </c>
      <c r="C10" s="10" t="s">
        <v>174</v>
      </c>
      <c r="D10" s="68" t="s">
        <v>198</v>
      </c>
      <c r="E10" s="26" t="s">
        <v>89</v>
      </c>
      <c r="F10" s="26" t="s">
        <v>234</v>
      </c>
      <c r="G10" s="26" t="s">
        <v>86</v>
      </c>
      <c r="H10" s="35">
        <v>200</v>
      </c>
      <c r="I10" s="35">
        <v>200</v>
      </c>
      <c r="J10" s="35">
        <v>200</v>
      </c>
      <c r="K10" s="110">
        <f>SUM(H10:J10)</f>
        <v>600</v>
      </c>
      <c r="L10" s="99" t="s">
        <v>220</v>
      </c>
    </row>
    <row r="11" spans="1:12" s="3" customFormat="1" ht="27.75" customHeight="1">
      <c r="A11" s="95" t="s">
        <v>19</v>
      </c>
      <c r="B11" s="22"/>
      <c r="C11" s="22"/>
      <c r="D11" s="22"/>
      <c r="E11" s="22"/>
      <c r="F11" s="26"/>
      <c r="G11" s="22"/>
      <c r="H11" s="100">
        <f>SUM(H10:H10)</f>
        <v>200</v>
      </c>
      <c r="I11" s="100">
        <f>SUM(I10:I10)</f>
        <v>200</v>
      </c>
      <c r="J11" s="100">
        <f>SUM(J10:J10)</f>
        <v>200</v>
      </c>
      <c r="K11" s="110">
        <f>SUM(H11:J11)</f>
        <v>600</v>
      </c>
      <c r="L11" s="97"/>
    </row>
    <row r="12" spans="1:12" s="3" customFormat="1" ht="27.75" customHeight="1">
      <c r="A12" s="284" t="s">
        <v>349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</row>
    <row r="13" spans="1:12" s="3" customFormat="1" ht="111" customHeight="1">
      <c r="A13" s="26" t="s">
        <v>118</v>
      </c>
      <c r="B13" s="164" t="s">
        <v>262</v>
      </c>
      <c r="C13" s="10" t="s">
        <v>203</v>
      </c>
      <c r="D13" s="68" t="s">
        <v>198</v>
      </c>
      <c r="E13" s="10" t="s">
        <v>89</v>
      </c>
      <c r="F13" s="68" t="s">
        <v>164</v>
      </c>
      <c r="G13" s="68" t="s">
        <v>170</v>
      </c>
      <c r="H13" s="118">
        <v>1091.5</v>
      </c>
      <c r="I13" s="118">
        <v>1091.5</v>
      </c>
      <c r="J13" s="118">
        <v>1091.5</v>
      </c>
      <c r="K13" s="110">
        <f>SUM(H13:J13)</f>
        <v>3274.5</v>
      </c>
      <c r="L13" s="164" t="s">
        <v>204</v>
      </c>
    </row>
    <row r="14" spans="1:12" s="3" customFormat="1" ht="27.75" customHeight="1">
      <c r="A14" s="95" t="s">
        <v>20</v>
      </c>
      <c r="B14" s="22"/>
      <c r="C14" s="22"/>
      <c r="D14" s="22"/>
      <c r="E14" s="22"/>
      <c r="F14" s="26"/>
      <c r="G14" s="22"/>
      <c r="H14" s="118">
        <f>SUM(H13:H13)</f>
        <v>1091.5</v>
      </c>
      <c r="I14" s="118">
        <f>SUM(I13:I13)</f>
        <v>1091.5</v>
      </c>
      <c r="J14" s="118">
        <f>SUM(J13:J13)</f>
        <v>1091.5</v>
      </c>
      <c r="K14" s="110">
        <f>SUM(H14:J14)</f>
        <v>3274.5</v>
      </c>
      <c r="L14" s="97"/>
    </row>
    <row r="15" spans="1:12" s="3" customFormat="1" ht="21.75" customHeight="1">
      <c r="A15" s="285" t="s">
        <v>75</v>
      </c>
      <c r="B15" s="285"/>
      <c r="C15" s="10"/>
      <c r="D15" s="10"/>
      <c r="E15" s="10"/>
      <c r="F15" s="10"/>
      <c r="G15" s="96"/>
      <c r="H15" s="119">
        <f>H11+H8+H14</f>
        <v>1291.5</v>
      </c>
      <c r="I15" s="119">
        <f>I11+I8+I14</f>
        <v>1291.5</v>
      </c>
      <c r="J15" s="119">
        <f>J11+J8+J14</f>
        <v>1291.5</v>
      </c>
      <c r="K15" s="119">
        <f>K11+K8+K14</f>
        <v>3874.5</v>
      </c>
      <c r="L15" s="22"/>
    </row>
    <row r="16" spans="1:12" ht="39" customHeight="1">
      <c r="A16" s="137"/>
      <c r="B16" s="312" t="s">
        <v>159</v>
      </c>
      <c r="C16" s="312"/>
      <c r="D16" s="312"/>
      <c r="E16" s="312"/>
      <c r="F16" s="312"/>
      <c r="G16" s="312"/>
      <c r="H16" s="312"/>
      <c r="I16" s="312"/>
      <c r="J16" s="312"/>
      <c r="K16" s="312"/>
      <c r="L16" s="312"/>
    </row>
    <row r="17" spans="1:11" ht="15.75">
      <c r="A17" s="15"/>
      <c r="B17" s="71"/>
      <c r="C17" s="302" t="s">
        <v>34</v>
      </c>
      <c r="D17" s="302"/>
      <c r="E17" s="302"/>
      <c r="F17" s="302"/>
      <c r="G17" s="302"/>
      <c r="H17" s="128"/>
      <c r="I17" s="128"/>
      <c r="J17" s="128"/>
      <c r="K17" s="128">
        <f>SUM(H17:J17)</f>
        <v>0</v>
      </c>
    </row>
    <row r="18" spans="1:11" ht="15.75">
      <c r="A18" s="15"/>
      <c r="B18" s="71"/>
      <c r="C18" s="302" t="s">
        <v>24</v>
      </c>
      <c r="D18" s="302"/>
      <c r="E18" s="302"/>
      <c r="F18" s="302"/>
      <c r="G18" s="302"/>
      <c r="H18" s="128">
        <f>H13+H7</f>
        <v>1091.5</v>
      </c>
      <c r="I18" s="128">
        <f>I13+I7</f>
        <v>1091.5</v>
      </c>
      <c r="J18" s="128">
        <f>J13+J7</f>
        <v>1091.5</v>
      </c>
      <c r="K18" s="128">
        <f>SUM(H18:J18)</f>
        <v>3274.5</v>
      </c>
    </row>
    <row r="19" spans="1:11" ht="15.75">
      <c r="A19" s="15"/>
      <c r="B19" s="71"/>
      <c r="C19" s="302" t="s">
        <v>189</v>
      </c>
      <c r="D19" s="302"/>
      <c r="E19" s="302"/>
      <c r="F19" s="302"/>
      <c r="G19" s="302"/>
      <c r="H19" s="128">
        <f>H10</f>
        <v>200</v>
      </c>
      <c r="I19" s="128">
        <f>I10</f>
        <v>200</v>
      </c>
      <c r="J19" s="128">
        <f>J10</f>
        <v>200</v>
      </c>
      <c r="K19" s="128">
        <f>SUM(H19:J19)</f>
        <v>600</v>
      </c>
    </row>
    <row r="20" spans="1:11" ht="15.75">
      <c r="A20" s="15"/>
      <c r="B20" s="71"/>
      <c r="C20" s="301" t="s">
        <v>75</v>
      </c>
      <c r="D20" s="301"/>
      <c r="E20" s="301"/>
      <c r="F20" s="301"/>
      <c r="G20" s="301"/>
      <c r="H20" s="128">
        <f>SUM(H17:H19)</f>
        <v>1291.5</v>
      </c>
      <c r="I20" s="128">
        <f>SUM(I17:I19)</f>
        <v>1291.5</v>
      </c>
      <c r="J20" s="128">
        <f>SUM(J17:J19)</f>
        <v>1291.5</v>
      </c>
      <c r="K20" s="128">
        <f>SUM(K17:K19)</f>
        <v>3874.5</v>
      </c>
    </row>
    <row r="21" spans="1:11" ht="15.75">
      <c r="A21" s="15"/>
      <c r="B21" s="71"/>
      <c r="C21" s="52"/>
      <c r="D21" s="16"/>
      <c r="E21" s="16"/>
      <c r="F21" s="16"/>
      <c r="G21" s="16"/>
      <c r="H21" s="111"/>
      <c r="I21" s="111"/>
      <c r="J21" s="111"/>
      <c r="K21" s="111"/>
    </row>
    <row r="22" spans="1:12" ht="21.75" customHeight="1">
      <c r="A22" s="15"/>
      <c r="B22" s="303" t="s">
        <v>158</v>
      </c>
      <c r="C22" s="303"/>
      <c r="D22" s="303"/>
      <c r="E22" s="303"/>
      <c r="F22" s="303"/>
      <c r="G22" s="303"/>
      <c r="H22" s="303"/>
      <c r="I22" s="303"/>
      <c r="J22" s="303"/>
      <c r="K22" s="303"/>
      <c r="L22" s="303"/>
    </row>
    <row r="23" spans="1:11" ht="15.75">
      <c r="A23" s="15"/>
      <c r="B23" s="71"/>
      <c r="C23" s="304" t="s">
        <v>197</v>
      </c>
      <c r="D23" s="304"/>
      <c r="E23" s="304"/>
      <c r="F23" s="304"/>
      <c r="G23" s="304"/>
      <c r="H23" s="128">
        <f>H13+H10</f>
        <v>1291.5</v>
      </c>
      <c r="I23" s="128">
        <f>I13+I10</f>
        <v>1291.5</v>
      </c>
      <c r="J23" s="128">
        <f>J13+J10</f>
        <v>1291.5</v>
      </c>
      <c r="K23" s="128">
        <f>K13+K10</f>
        <v>3874.5</v>
      </c>
    </row>
    <row r="24" spans="1:11" ht="15.75">
      <c r="A24" s="15"/>
      <c r="B24" s="71"/>
      <c r="C24" s="304" t="s">
        <v>194</v>
      </c>
      <c r="D24" s="304"/>
      <c r="E24" s="304"/>
      <c r="F24" s="304"/>
      <c r="G24" s="304"/>
      <c r="H24" s="128">
        <f>H7</f>
        <v>0</v>
      </c>
      <c r="I24" s="128">
        <f>I7</f>
        <v>0</v>
      </c>
      <c r="J24" s="128">
        <f>J7</f>
        <v>0</v>
      </c>
      <c r="K24" s="128">
        <f>K7</f>
        <v>0</v>
      </c>
    </row>
    <row r="25" spans="1:11" ht="15.75">
      <c r="A25" s="15"/>
      <c r="B25" s="71"/>
      <c r="C25" s="301" t="s">
        <v>75</v>
      </c>
      <c r="D25" s="301"/>
      <c r="E25" s="301"/>
      <c r="F25" s="301"/>
      <c r="G25" s="301"/>
      <c r="H25" s="128">
        <f>SUM(H23:H24)</f>
        <v>1291.5</v>
      </c>
      <c r="I25" s="128">
        <f>SUM(I23:I24)</f>
        <v>1291.5</v>
      </c>
      <c r="J25" s="128">
        <f>SUM(J23:J24)</f>
        <v>1291.5</v>
      </c>
      <c r="K25" s="128">
        <f>SUM(K23:K24)</f>
        <v>3874.5</v>
      </c>
    </row>
    <row r="26" spans="1:7" ht="15.75">
      <c r="A26" s="15"/>
      <c r="B26" s="14"/>
      <c r="C26" s="16"/>
      <c r="D26" s="16"/>
      <c r="E26" s="16"/>
      <c r="G26" s="16"/>
    </row>
    <row r="27" spans="1:7" ht="15.75">
      <c r="A27" s="15"/>
      <c r="B27" s="14"/>
      <c r="C27" s="16"/>
      <c r="D27" s="16"/>
      <c r="E27" s="16"/>
      <c r="G27" s="16"/>
    </row>
    <row r="28" spans="1:7" ht="15.75">
      <c r="A28" s="15"/>
      <c r="B28" s="14"/>
      <c r="C28" s="16"/>
      <c r="D28" s="16"/>
      <c r="E28" s="16"/>
      <c r="G28" s="16"/>
    </row>
    <row r="29" spans="1:7" ht="15.75">
      <c r="A29" s="15"/>
      <c r="B29" s="14"/>
      <c r="C29" s="16"/>
      <c r="D29" s="16"/>
      <c r="E29" s="16"/>
      <c r="G29" s="16"/>
    </row>
    <row r="30" spans="1:7" ht="15.75">
      <c r="A30" s="15"/>
      <c r="B30" s="14"/>
      <c r="C30" s="16"/>
      <c r="D30" s="16"/>
      <c r="E30" s="16"/>
      <c r="G30" s="16"/>
    </row>
    <row r="31" spans="1:7" ht="15.75">
      <c r="A31" s="15"/>
      <c r="B31" s="14"/>
      <c r="C31" s="16"/>
      <c r="D31" s="16"/>
      <c r="E31" s="16"/>
      <c r="G31" s="16"/>
    </row>
    <row r="32" spans="1:7" ht="15.75">
      <c r="A32" s="15"/>
      <c r="B32" s="14"/>
      <c r="C32" s="16"/>
      <c r="D32" s="16"/>
      <c r="E32" s="16"/>
      <c r="G32" s="16"/>
    </row>
    <row r="33" spans="1:7" ht="15.75">
      <c r="A33" s="15"/>
      <c r="B33" s="14"/>
      <c r="C33" s="16"/>
      <c r="D33" s="16"/>
      <c r="E33" s="16"/>
      <c r="G33" s="16"/>
    </row>
    <row r="34" spans="1:7" ht="15.75">
      <c r="A34" s="15"/>
      <c r="B34" s="14"/>
      <c r="C34" s="16"/>
      <c r="D34" s="16"/>
      <c r="E34" s="16"/>
      <c r="G34" s="16"/>
    </row>
    <row r="35" spans="1:7" ht="15.75">
      <c r="A35" s="15"/>
      <c r="B35" s="14"/>
      <c r="C35" s="16"/>
      <c r="D35" s="16"/>
      <c r="E35" s="16"/>
      <c r="G35" s="16"/>
    </row>
    <row r="36" spans="1:7" ht="15.75">
      <c r="A36" s="15"/>
      <c r="B36" s="14"/>
      <c r="C36" s="16"/>
      <c r="D36" s="16"/>
      <c r="E36" s="16"/>
      <c r="G36" s="16"/>
    </row>
    <row r="37" spans="1:7" ht="15.75">
      <c r="A37" s="15"/>
      <c r="B37" s="14"/>
      <c r="C37" s="16"/>
      <c r="D37" s="16"/>
      <c r="E37" s="16"/>
      <c r="G37" s="16"/>
    </row>
    <row r="38" spans="1:7" ht="15.75">
      <c r="A38" s="15"/>
      <c r="B38" s="14"/>
      <c r="C38" s="16"/>
      <c r="D38" s="16"/>
      <c r="E38" s="16"/>
      <c r="G38" s="16"/>
    </row>
    <row r="39" spans="1:7" ht="15.75">
      <c r="A39" s="15"/>
      <c r="B39" s="14"/>
      <c r="C39" s="16"/>
      <c r="D39" s="16"/>
      <c r="E39" s="16"/>
      <c r="G39" s="16"/>
    </row>
    <row r="40" spans="1:7" ht="15.75">
      <c r="A40" s="15"/>
      <c r="B40" s="14"/>
      <c r="C40" s="16"/>
      <c r="D40" s="16"/>
      <c r="E40" s="16"/>
      <c r="G40" s="16"/>
    </row>
    <row r="41" spans="1:7" ht="15.75">
      <c r="A41" s="15"/>
      <c r="B41" s="14"/>
      <c r="C41" s="16"/>
      <c r="D41" s="16"/>
      <c r="E41" s="16"/>
      <c r="G41" s="16"/>
    </row>
    <row r="42" spans="1:7" ht="15.75">
      <c r="A42" s="15"/>
      <c r="B42" s="14"/>
      <c r="C42" s="16"/>
      <c r="D42" s="16"/>
      <c r="E42" s="16"/>
      <c r="G42" s="16"/>
    </row>
    <row r="43" spans="1:7" ht="15.75">
      <c r="A43" s="15"/>
      <c r="B43" s="14"/>
      <c r="C43" s="16"/>
      <c r="D43" s="16"/>
      <c r="E43" s="16"/>
      <c r="G43" s="16"/>
    </row>
    <row r="44" spans="1:7" ht="15.75">
      <c r="A44" s="15"/>
      <c r="B44" s="14"/>
      <c r="C44" s="16"/>
      <c r="D44" s="16"/>
      <c r="E44" s="16"/>
      <c r="G44" s="16"/>
    </row>
    <row r="45" spans="1:7" ht="15.75">
      <c r="A45" s="15"/>
      <c r="B45" s="14"/>
      <c r="C45" s="16"/>
      <c r="D45" s="16"/>
      <c r="E45" s="16"/>
      <c r="G45" s="16"/>
    </row>
    <row r="46" spans="1:7" ht="15.75">
      <c r="A46" s="15"/>
      <c r="B46" s="14"/>
      <c r="C46" s="16"/>
      <c r="D46" s="16"/>
      <c r="E46" s="16"/>
      <c r="G46" s="16"/>
    </row>
    <row r="47" spans="1:5" ht="15.75">
      <c r="A47" s="15"/>
      <c r="B47" s="14"/>
      <c r="C47" s="16"/>
      <c r="D47" s="16"/>
      <c r="E47" s="16"/>
    </row>
    <row r="48" spans="1:5" ht="15.75">
      <c r="A48" s="15"/>
      <c r="B48" s="14"/>
      <c r="C48" s="16"/>
      <c r="D48" s="16"/>
      <c r="E48" s="16"/>
    </row>
    <row r="49" spans="1:5" ht="15.75">
      <c r="A49" s="15"/>
      <c r="B49" s="14"/>
      <c r="C49" s="16"/>
      <c r="D49" s="16"/>
      <c r="E49" s="16"/>
    </row>
  </sheetData>
  <sheetProtection/>
  <mergeCells count="39">
    <mergeCell ref="BF9:BT9"/>
    <mergeCell ref="BU9:CI9"/>
    <mergeCell ref="A9:L9"/>
    <mergeCell ref="CJ9:CX9"/>
    <mergeCell ref="M9:AA9"/>
    <mergeCell ref="AQ9:BE9"/>
    <mergeCell ref="AB9:AP9"/>
    <mergeCell ref="ID9:IR9"/>
    <mergeCell ref="CY9:DM9"/>
    <mergeCell ref="DN9:EB9"/>
    <mergeCell ref="EC9:EQ9"/>
    <mergeCell ref="ER9:FF9"/>
    <mergeCell ref="FG9:FU9"/>
    <mergeCell ref="GK9:GY9"/>
    <mergeCell ref="FV9:GJ9"/>
    <mergeCell ref="GZ9:HN9"/>
    <mergeCell ref="HO9:IC9"/>
    <mergeCell ref="K1:L1"/>
    <mergeCell ref="A2:L2"/>
    <mergeCell ref="L3:L4"/>
    <mergeCell ref="A3:A4"/>
    <mergeCell ref="B3:B4"/>
    <mergeCell ref="H3:K3"/>
    <mergeCell ref="C25:G25"/>
    <mergeCell ref="B16:L16"/>
    <mergeCell ref="C17:G17"/>
    <mergeCell ref="C18:G18"/>
    <mergeCell ref="C19:G19"/>
    <mergeCell ref="C20:G20"/>
    <mergeCell ref="B22:L22"/>
    <mergeCell ref="C24:G24"/>
    <mergeCell ref="C23:G23"/>
    <mergeCell ref="A15:B15"/>
    <mergeCell ref="D3:G3"/>
    <mergeCell ref="C3:C4"/>
    <mergeCell ref="A6:L6"/>
    <mergeCell ref="A8:B8"/>
    <mergeCell ref="A12:L12"/>
    <mergeCell ref="A5:L5"/>
  </mergeCells>
  <printOptions/>
  <pageMargins left="0.5118110236220472" right="0.5118110236220472" top="0.5511811023622047" bottom="0.35433070866141736" header="0.31496062992125984" footer="0.31496062992125984"/>
  <pageSetup fitToHeight="1" fitToWidth="1" horizontalDpi="600" verticalDpi="600" orientation="landscape" paperSize="9" scale="52" r:id="rId1"/>
  <headerFooter differentFirst="1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0"/>
  <sheetViews>
    <sheetView view="pageBreakPreview" zoomScale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8" sqref="M8"/>
    </sheetView>
  </sheetViews>
  <sheetFormatPr defaultColWidth="9.00390625" defaultRowHeight="12.75"/>
  <cols>
    <col min="1" max="1" width="7.625" style="55" customWidth="1"/>
    <col min="2" max="2" width="79.125" style="1" customWidth="1"/>
    <col min="3" max="3" width="12.00390625" style="1" customWidth="1"/>
    <col min="4" max="4" width="18.25390625" style="1" customWidth="1"/>
    <col min="5" max="5" width="9.00390625" style="1" customWidth="1"/>
    <col min="6" max="6" width="9.125" style="50" customWidth="1"/>
    <col min="7" max="7" width="9.00390625" style="50" customWidth="1"/>
    <col min="8" max="16384" width="9.125" style="1" customWidth="1"/>
  </cols>
  <sheetData>
    <row r="1" spans="1:8" ht="64.5" customHeight="1">
      <c r="A1" s="47"/>
      <c r="B1" s="20"/>
      <c r="C1" s="37"/>
      <c r="D1" s="267" t="s">
        <v>314</v>
      </c>
      <c r="E1" s="267"/>
      <c r="F1" s="267"/>
      <c r="G1" s="267"/>
      <c r="H1" s="267"/>
    </row>
    <row r="2" spans="1:8" ht="37.5" customHeight="1">
      <c r="A2" s="200" t="s">
        <v>406</v>
      </c>
      <c r="B2" s="200"/>
      <c r="C2" s="200"/>
      <c r="D2" s="200"/>
      <c r="E2" s="200"/>
      <c r="F2" s="200"/>
      <c r="G2" s="200"/>
      <c r="H2" s="200"/>
    </row>
    <row r="3" spans="1:8" ht="25.5" customHeight="1">
      <c r="A3" s="300" t="s">
        <v>21</v>
      </c>
      <c r="B3" s="299" t="s">
        <v>114</v>
      </c>
      <c r="C3" s="299" t="s">
        <v>17</v>
      </c>
      <c r="D3" s="299" t="s">
        <v>49</v>
      </c>
      <c r="E3" s="230" t="s">
        <v>43</v>
      </c>
      <c r="F3" s="230" t="s">
        <v>44</v>
      </c>
      <c r="G3" s="230" t="s">
        <v>45</v>
      </c>
      <c r="H3" s="230" t="s">
        <v>46</v>
      </c>
    </row>
    <row r="4" spans="1:8" ht="25.5" customHeight="1">
      <c r="A4" s="300"/>
      <c r="B4" s="299"/>
      <c r="C4" s="299"/>
      <c r="D4" s="299"/>
      <c r="E4" s="230"/>
      <c r="F4" s="230"/>
      <c r="G4" s="230"/>
      <c r="H4" s="230"/>
    </row>
    <row r="5" spans="1:8" ht="25.5" customHeight="1">
      <c r="A5" s="300"/>
      <c r="B5" s="299"/>
      <c r="C5" s="299"/>
      <c r="D5" s="299"/>
      <c r="E5" s="230"/>
      <c r="F5" s="230"/>
      <c r="G5" s="230"/>
      <c r="H5" s="230"/>
    </row>
    <row r="6" spans="1:7" ht="27" customHeight="1">
      <c r="A6" s="315" t="s">
        <v>133</v>
      </c>
      <c r="B6" s="316"/>
      <c r="C6" s="316"/>
      <c r="D6" s="316"/>
      <c r="E6" s="58"/>
      <c r="F6" s="1"/>
      <c r="G6" s="1"/>
    </row>
    <row r="7" spans="1:8" ht="75" customHeight="1">
      <c r="A7" s="21" t="s">
        <v>153</v>
      </c>
      <c r="B7" s="188" t="s">
        <v>190</v>
      </c>
      <c r="C7" s="21" t="s">
        <v>91</v>
      </c>
      <c r="D7" s="21" t="s">
        <v>353</v>
      </c>
      <c r="E7" s="21">
        <v>5</v>
      </c>
      <c r="F7" s="21">
        <v>5</v>
      </c>
      <c r="G7" s="21">
        <v>5</v>
      </c>
      <c r="H7" s="21">
        <v>5</v>
      </c>
    </row>
    <row r="8" spans="1:8" ht="96" customHeight="1">
      <c r="A8" s="26" t="s">
        <v>154</v>
      </c>
      <c r="B8" s="134" t="s">
        <v>191</v>
      </c>
      <c r="C8" s="21" t="s">
        <v>91</v>
      </c>
      <c r="D8" s="21" t="s">
        <v>268</v>
      </c>
      <c r="E8" s="21">
        <v>5</v>
      </c>
      <c r="F8" s="21">
        <v>5</v>
      </c>
      <c r="G8" s="21">
        <v>5</v>
      </c>
      <c r="H8" s="21">
        <v>5</v>
      </c>
    </row>
    <row r="9" spans="1:8" ht="113.25" customHeight="1">
      <c r="A9" s="26" t="s">
        <v>155</v>
      </c>
      <c r="B9" s="189" t="s">
        <v>201</v>
      </c>
      <c r="C9" s="21" t="s">
        <v>91</v>
      </c>
      <c r="D9" s="21" t="s">
        <v>268</v>
      </c>
      <c r="E9" s="21">
        <v>5</v>
      </c>
      <c r="F9" s="21">
        <v>5</v>
      </c>
      <c r="G9" s="21">
        <v>5</v>
      </c>
      <c r="H9" s="21">
        <v>5</v>
      </c>
    </row>
    <row r="10" spans="1:3" ht="53.25" customHeight="1">
      <c r="A10" s="86"/>
      <c r="B10" s="56"/>
      <c r="C10" s="56"/>
    </row>
  </sheetData>
  <sheetProtection/>
  <mergeCells count="11">
    <mergeCell ref="A6:D6"/>
    <mergeCell ref="A3:A5"/>
    <mergeCell ref="B3:B5"/>
    <mergeCell ref="C3:C5"/>
    <mergeCell ref="D3:D5"/>
    <mergeCell ref="A2:H2"/>
    <mergeCell ref="D1:H1"/>
    <mergeCell ref="G3:G5"/>
    <mergeCell ref="F3:F5"/>
    <mergeCell ref="E3:E5"/>
    <mergeCell ref="H3:H5"/>
  </mergeCells>
  <printOptions/>
  <pageMargins left="0.31496062992125984" right="0.11811023622047245" top="0.5511811023622047" bottom="0.35433070866141736" header="0.31496062992125984" footer="0.31496062992125984"/>
  <pageSetup fitToHeight="1" fitToWidth="1" horizontalDpi="600" verticalDpi="600" orientation="landscape" paperSize="9" scale="95" r:id="rId1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7"/>
  <sheetViews>
    <sheetView tabSelected="1" view="pageBreakPreview" zoomScale="66" zoomScaleNormal="55" zoomScaleSheetLayoutView="66" zoomScalePageLayoutView="0" workbookViewId="0" topLeftCell="A1">
      <selection activeCell="B12" sqref="B12:L12"/>
    </sheetView>
  </sheetViews>
  <sheetFormatPr defaultColWidth="9.00390625" defaultRowHeight="12.75"/>
  <cols>
    <col min="1" max="1" width="8.375" style="6" customWidth="1"/>
    <col min="2" max="2" width="50.875" style="1" customWidth="1"/>
    <col min="3" max="3" width="21.625" style="7" customWidth="1"/>
    <col min="4" max="4" width="13.00390625" style="7" customWidth="1"/>
    <col min="5" max="5" width="13.75390625" style="7" customWidth="1"/>
    <col min="6" max="6" width="17.25390625" style="7" customWidth="1"/>
    <col min="7" max="7" width="9.25390625" style="7" customWidth="1"/>
    <col min="8" max="10" width="18.75390625" style="1" customWidth="1"/>
    <col min="11" max="11" width="20.875" style="1" customWidth="1"/>
    <col min="12" max="12" width="48.00390625" style="125" customWidth="1"/>
    <col min="13" max="13" width="8.125" style="1" customWidth="1"/>
    <col min="14" max="14" width="25.25390625" style="1" customWidth="1"/>
    <col min="15" max="16384" width="9.125" style="1" customWidth="1"/>
  </cols>
  <sheetData>
    <row r="1" spans="1:12" s="3" customFormat="1" ht="60" customHeight="1">
      <c r="A1" s="2"/>
      <c r="B1" s="5"/>
      <c r="C1" s="4"/>
      <c r="D1" s="4"/>
      <c r="E1" s="4"/>
      <c r="F1" s="4"/>
      <c r="G1" s="4"/>
      <c r="K1" s="306" t="s">
        <v>127</v>
      </c>
      <c r="L1" s="306"/>
    </row>
    <row r="2" spans="1:12" s="3" customFormat="1" ht="36" customHeight="1">
      <c r="A2" s="280" t="s">
        <v>73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 s="3" customFormat="1" ht="32.25" customHeight="1">
      <c r="A3" s="230" t="s">
        <v>21</v>
      </c>
      <c r="B3" s="230" t="s">
        <v>28</v>
      </c>
      <c r="C3" s="230" t="s">
        <v>63</v>
      </c>
      <c r="D3" s="230" t="s">
        <v>62</v>
      </c>
      <c r="E3" s="230"/>
      <c r="F3" s="230"/>
      <c r="G3" s="230"/>
      <c r="H3" s="233" t="s">
        <v>67</v>
      </c>
      <c r="I3" s="234"/>
      <c r="J3" s="234"/>
      <c r="K3" s="307"/>
      <c r="L3" s="223" t="s">
        <v>74</v>
      </c>
    </row>
    <row r="4" spans="1:12" s="3" customFormat="1" ht="37.5" customHeight="1">
      <c r="A4" s="230"/>
      <c r="B4" s="230"/>
      <c r="C4" s="230"/>
      <c r="D4" s="10" t="s">
        <v>63</v>
      </c>
      <c r="E4" s="10" t="s">
        <v>64</v>
      </c>
      <c r="F4" s="10" t="s">
        <v>65</v>
      </c>
      <c r="G4" s="10" t="s">
        <v>66</v>
      </c>
      <c r="H4" s="10">
        <v>2019</v>
      </c>
      <c r="I4" s="10">
        <v>2020</v>
      </c>
      <c r="J4" s="10">
        <v>2021</v>
      </c>
      <c r="K4" s="10" t="s">
        <v>68</v>
      </c>
      <c r="L4" s="223"/>
    </row>
    <row r="5" spans="1:12" ht="27" customHeight="1">
      <c r="A5" s="223" t="s">
        <v>209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2" ht="27" customHeight="1">
      <c r="A6" s="274" t="s">
        <v>357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317"/>
    </row>
    <row r="7" spans="1:12" ht="92.25" customHeight="1">
      <c r="A7" s="68" t="s">
        <v>98</v>
      </c>
      <c r="B7" s="98" t="s">
        <v>287</v>
      </c>
      <c r="C7" s="89" t="s">
        <v>203</v>
      </c>
      <c r="D7" s="82" t="s">
        <v>198</v>
      </c>
      <c r="E7" s="89" t="s">
        <v>89</v>
      </c>
      <c r="F7" s="82" t="s">
        <v>394</v>
      </c>
      <c r="G7" s="26" t="s">
        <v>86</v>
      </c>
      <c r="H7" s="123">
        <v>80</v>
      </c>
      <c r="I7" s="123">
        <v>80</v>
      </c>
      <c r="J7" s="123">
        <v>80</v>
      </c>
      <c r="K7" s="124">
        <f>SUM(H7:J7)</f>
        <v>240</v>
      </c>
      <c r="L7" s="182" t="s">
        <v>315</v>
      </c>
    </row>
    <row r="8" spans="1:12" ht="91.5" customHeight="1">
      <c r="A8" s="68" t="s">
        <v>350</v>
      </c>
      <c r="B8" s="113" t="s">
        <v>354</v>
      </c>
      <c r="C8" s="89" t="s">
        <v>203</v>
      </c>
      <c r="D8" s="90" t="s">
        <v>198</v>
      </c>
      <c r="E8" s="89" t="s">
        <v>89</v>
      </c>
      <c r="F8" s="82" t="s">
        <v>395</v>
      </c>
      <c r="G8" s="68" t="s">
        <v>172</v>
      </c>
      <c r="H8" s="123">
        <v>226</v>
      </c>
      <c r="I8" s="123">
        <v>226</v>
      </c>
      <c r="J8" s="123">
        <v>226</v>
      </c>
      <c r="K8" s="124">
        <f>SUM(H8:J8)</f>
        <v>678</v>
      </c>
      <c r="L8" s="190"/>
    </row>
    <row r="9" spans="1:12" ht="113.25" customHeight="1">
      <c r="A9" s="68" t="s">
        <v>351</v>
      </c>
      <c r="B9" s="67" t="s">
        <v>205</v>
      </c>
      <c r="C9" s="89" t="s">
        <v>203</v>
      </c>
      <c r="D9" s="82" t="s">
        <v>198</v>
      </c>
      <c r="E9" s="89" t="s">
        <v>89</v>
      </c>
      <c r="F9" s="82" t="s">
        <v>396</v>
      </c>
      <c r="G9" s="68" t="s">
        <v>171</v>
      </c>
      <c r="H9" s="123">
        <v>4710.3</v>
      </c>
      <c r="I9" s="123">
        <v>4639.8</v>
      </c>
      <c r="J9" s="123">
        <v>4639.8</v>
      </c>
      <c r="K9" s="124">
        <f>SUM(H9:J9)</f>
        <v>13989.9</v>
      </c>
      <c r="L9" s="164" t="s">
        <v>206</v>
      </c>
    </row>
    <row r="10" spans="1:12" ht="153" customHeight="1">
      <c r="A10" s="68" t="s">
        <v>352</v>
      </c>
      <c r="B10" s="10" t="s">
        <v>202</v>
      </c>
      <c r="C10" s="10" t="s">
        <v>203</v>
      </c>
      <c r="D10" s="68" t="s">
        <v>198</v>
      </c>
      <c r="E10" s="10" t="s">
        <v>89</v>
      </c>
      <c r="F10" s="82" t="s">
        <v>397</v>
      </c>
      <c r="G10" s="68" t="s">
        <v>170</v>
      </c>
      <c r="H10" s="124">
        <v>3303.3</v>
      </c>
      <c r="I10" s="124">
        <v>3303.3</v>
      </c>
      <c r="J10" s="124">
        <v>3303.3</v>
      </c>
      <c r="K10" s="124">
        <f>SUM(H10:J10)</f>
        <v>9909.9</v>
      </c>
      <c r="L10" s="98" t="s">
        <v>204</v>
      </c>
    </row>
    <row r="11" spans="1:12" s="52" customFormat="1" ht="22.5" customHeight="1">
      <c r="A11" s="297" t="s">
        <v>75</v>
      </c>
      <c r="B11" s="297"/>
      <c r="C11" s="10"/>
      <c r="D11" s="68"/>
      <c r="E11" s="10"/>
      <c r="F11" s="10"/>
      <c r="G11" s="10"/>
      <c r="H11" s="123">
        <f>SUM(H7:H10)</f>
        <v>8319.6</v>
      </c>
      <c r="I11" s="123">
        <f>SUM(I7:I10)</f>
        <v>8249.1</v>
      </c>
      <c r="J11" s="123">
        <f>SUM(J7:J10)</f>
        <v>8249.1</v>
      </c>
      <c r="K11" s="123">
        <f>SUM(K7:K10)</f>
        <v>24817.8</v>
      </c>
      <c r="L11" s="70"/>
    </row>
    <row r="12" spans="1:12" ht="39" customHeight="1">
      <c r="A12" s="137"/>
      <c r="B12" s="291" t="s">
        <v>159</v>
      </c>
      <c r="C12" s="291"/>
      <c r="D12" s="291"/>
      <c r="E12" s="291"/>
      <c r="F12" s="291"/>
      <c r="G12" s="291"/>
      <c r="H12" s="291"/>
      <c r="I12" s="291"/>
      <c r="J12" s="291"/>
      <c r="K12" s="291"/>
      <c r="L12" s="291"/>
    </row>
    <row r="13" spans="1:12" ht="15.75">
      <c r="A13" s="15"/>
      <c r="B13" s="71"/>
      <c r="C13" s="302" t="s">
        <v>34</v>
      </c>
      <c r="D13" s="302"/>
      <c r="E13" s="302"/>
      <c r="F13" s="302"/>
      <c r="G13" s="302"/>
      <c r="H13" s="128"/>
      <c r="I13" s="128"/>
      <c r="J13" s="128"/>
      <c r="K13" s="128"/>
      <c r="L13" s="1"/>
    </row>
    <row r="14" spans="1:12" ht="15.75">
      <c r="A14" s="15"/>
      <c r="B14" s="71"/>
      <c r="C14" s="302" t="s">
        <v>24</v>
      </c>
      <c r="D14" s="302"/>
      <c r="E14" s="302"/>
      <c r="F14" s="302"/>
      <c r="G14" s="302"/>
      <c r="H14" s="128"/>
      <c r="I14" s="128"/>
      <c r="J14" s="128"/>
      <c r="K14" s="128"/>
      <c r="L14" s="1"/>
    </row>
    <row r="15" spans="1:12" ht="15.75">
      <c r="A15" s="15"/>
      <c r="B15" s="71"/>
      <c r="C15" s="302" t="s">
        <v>189</v>
      </c>
      <c r="D15" s="302"/>
      <c r="E15" s="302"/>
      <c r="F15" s="302"/>
      <c r="G15" s="302"/>
      <c r="H15" s="128">
        <f>H11</f>
        <v>8319.6</v>
      </c>
      <c r="I15" s="128">
        <f>I11</f>
        <v>8249.1</v>
      </c>
      <c r="J15" s="128">
        <f>J11</f>
        <v>8249.1</v>
      </c>
      <c r="K15" s="128">
        <f>K11</f>
        <v>24817.8</v>
      </c>
      <c r="L15" s="1"/>
    </row>
    <row r="16" spans="1:12" ht="15.75">
      <c r="A16" s="15"/>
      <c r="B16" s="71"/>
      <c r="C16" s="301" t="s">
        <v>75</v>
      </c>
      <c r="D16" s="301"/>
      <c r="E16" s="301"/>
      <c r="F16" s="301"/>
      <c r="G16" s="301"/>
      <c r="H16" s="128">
        <f>SUM(H13:H15)</f>
        <v>8319.6</v>
      </c>
      <c r="I16" s="128">
        <f>SUM(I13:I15)</f>
        <v>8249.1</v>
      </c>
      <c r="J16" s="128">
        <f>SUM(J13:J15)</f>
        <v>8249.1</v>
      </c>
      <c r="K16" s="128">
        <f>SUM(K13:K15)</f>
        <v>24817.8</v>
      </c>
      <c r="L16" s="1"/>
    </row>
    <row r="17" spans="1:12" ht="15.75">
      <c r="A17" s="15"/>
      <c r="B17" s="71"/>
      <c r="C17" s="52"/>
      <c r="D17" s="16"/>
      <c r="E17" s="16"/>
      <c r="F17" s="16"/>
      <c r="G17" s="16"/>
      <c r="H17" s="111"/>
      <c r="I17" s="111"/>
      <c r="J17" s="111"/>
      <c r="K17" s="111"/>
      <c r="L17" s="1"/>
    </row>
    <row r="18" spans="1:12" ht="21.75" customHeight="1">
      <c r="A18" s="15"/>
      <c r="B18" s="303" t="s">
        <v>158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3"/>
    </row>
    <row r="19" spans="1:12" ht="15.75">
      <c r="A19" s="15"/>
      <c r="B19" s="71"/>
      <c r="C19" s="304" t="s">
        <v>197</v>
      </c>
      <c r="D19" s="304"/>
      <c r="E19" s="304"/>
      <c r="F19" s="304"/>
      <c r="G19" s="304"/>
      <c r="H19" s="138">
        <f>H11</f>
        <v>8319.6</v>
      </c>
      <c r="I19" s="138">
        <f>I11</f>
        <v>8249.1</v>
      </c>
      <c r="J19" s="138">
        <f>J11</f>
        <v>8249.1</v>
      </c>
      <c r="K19" s="138">
        <f>K11</f>
        <v>24817.8</v>
      </c>
      <c r="L19" s="1"/>
    </row>
    <row r="20" spans="1:12" ht="15.75">
      <c r="A20" s="15"/>
      <c r="B20" s="71"/>
      <c r="C20" s="304" t="s">
        <v>194</v>
      </c>
      <c r="D20" s="304"/>
      <c r="E20" s="304"/>
      <c r="F20" s="304"/>
      <c r="G20" s="304"/>
      <c r="H20" s="138"/>
      <c r="I20" s="138"/>
      <c r="J20" s="138"/>
      <c r="K20" s="138"/>
      <c r="L20" s="1"/>
    </row>
    <row r="21" spans="1:12" ht="15.75">
      <c r="A21" s="15"/>
      <c r="B21" s="71"/>
      <c r="C21" s="301" t="s">
        <v>75</v>
      </c>
      <c r="D21" s="301"/>
      <c r="E21" s="301"/>
      <c r="F21" s="301"/>
      <c r="G21" s="301"/>
      <c r="H21" s="138">
        <f>SUM(H19:H20)</f>
        <v>8319.6</v>
      </c>
      <c r="I21" s="138">
        <f>SUM(I19:I20)</f>
        <v>8249.1</v>
      </c>
      <c r="J21" s="138">
        <f>SUM(J19:J20)</f>
        <v>8249.1</v>
      </c>
      <c r="K21" s="138">
        <f>SUM(K19:K20)</f>
        <v>24817.8</v>
      </c>
      <c r="L21" s="1"/>
    </row>
    <row r="22" spans="1:7" ht="15.75">
      <c r="A22" s="15"/>
      <c r="B22" s="14"/>
      <c r="C22" s="16"/>
      <c r="D22" s="16"/>
      <c r="E22" s="16"/>
      <c r="F22" s="16"/>
      <c r="G22" s="16"/>
    </row>
    <row r="23" spans="1:7" ht="15.75">
      <c r="A23" s="15"/>
      <c r="B23" s="14"/>
      <c r="C23" s="16"/>
      <c r="D23" s="16"/>
      <c r="E23" s="16"/>
      <c r="F23" s="16"/>
      <c r="G23" s="16"/>
    </row>
    <row r="24" spans="1:7" ht="15.75">
      <c r="A24" s="15"/>
      <c r="B24" s="14"/>
      <c r="C24" s="16"/>
      <c r="D24" s="16"/>
      <c r="E24" s="16"/>
      <c r="F24" s="16"/>
      <c r="G24" s="16"/>
    </row>
    <row r="25" spans="1:7" ht="15.75">
      <c r="A25" s="15"/>
      <c r="B25" s="14"/>
      <c r="C25" s="16"/>
      <c r="D25" s="16"/>
      <c r="E25" s="16"/>
      <c r="F25" s="16"/>
      <c r="G25" s="16"/>
    </row>
    <row r="26" spans="1:7" ht="15.75">
      <c r="A26" s="15"/>
      <c r="B26" s="14"/>
      <c r="C26" s="16"/>
      <c r="D26" s="16"/>
      <c r="E26" s="16"/>
      <c r="F26" s="16"/>
      <c r="G26" s="16"/>
    </row>
    <row r="27" spans="1:7" ht="15.75">
      <c r="A27" s="15"/>
      <c r="B27" s="14"/>
      <c r="C27" s="16"/>
      <c r="D27" s="16"/>
      <c r="E27" s="16"/>
      <c r="F27" s="16"/>
      <c r="G27" s="16"/>
    </row>
    <row r="28" spans="1:7" ht="15.75">
      <c r="A28" s="15"/>
      <c r="B28" s="14"/>
      <c r="C28" s="16"/>
      <c r="D28" s="16"/>
      <c r="E28" s="16"/>
      <c r="F28" s="16"/>
      <c r="G28" s="16"/>
    </row>
    <row r="29" spans="1:7" ht="15.75">
      <c r="A29" s="15"/>
      <c r="B29" s="14"/>
      <c r="C29" s="16"/>
      <c r="D29" s="16"/>
      <c r="E29" s="16"/>
      <c r="F29" s="16"/>
      <c r="G29" s="16"/>
    </row>
    <row r="30" spans="1:7" ht="15.75">
      <c r="A30" s="15"/>
      <c r="B30" s="14"/>
      <c r="C30" s="16"/>
      <c r="D30" s="16"/>
      <c r="E30" s="16"/>
      <c r="F30" s="16"/>
      <c r="G30" s="16"/>
    </row>
    <row r="31" spans="1:7" ht="15.75">
      <c r="A31" s="15"/>
      <c r="B31" s="14"/>
      <c r="C31" s="16"/>
      <c r="D31" s="16"/>
      <c r="E31" s="16"/>
      <c r="F31" s="16"/>
      <c r="G31" s="16"/>
    </row>
    <row r="32" spans="1:7" ht="15.75">
      <c r="A32" s="15"/>
      <c r="B32" s="14"/>
      <c r="C32" s="16"/>
      <c r="D32" s="16"/>
      <c r="E32" s="16"/>
      <c r="F32" s="16"/>
      <c r="G32" s="16"/>
    </row>
    <row r="33" spans="1:7" ht="15.75">
      <c r="A33" s="15"/>
      <c r="B33" s="14"/>
      <c r="C33" s="16"/>
      <c r="D33" s="16"/>
      <c r="E33" s="16"/>
      <c r="F33" s="16"/>
      <c r="G33" s="16"/>
    </row>
    <row r="34" spans="1:7" ht="15.75">
      <c r="A34" s="15"/>
      <c r="B34" s="14"/>
      <c r="C34" s="16"/>
      <c r="D34" s="16"/>
      <c r="E34" s="16"/>
      <c r="F34" s="16"/>
      <c r="G34" s="16"/>
    </row>
    <row r="35" spans="1:7" ht="15.75">
      <c r="A35" s="15"/>
      <c r="B35" s="14"/>
      <c r="C35" s="16"/>
      <c r="D35" s="16"/>
      <c r="E35" s="16"/>
      <c r="F35" s="16"/>
      <c r="G35" s="16"/>
    </row>
    <row r="36" spans="1:7" ht="15.75">
      <c r="A36" s="15"/>
      <c r="B36" s="14"/>
      <c r="C36" s="16"/>
      <c r="D36" s="16"/>
      <c r="E36" s="16"/>
      <c r="F36" s="16"/>
      <c r="G36" s="16"/>
    </row>
    <row r="37" spans="1:7" ht="15.75">
      <c r="A37" s="15"/>
      <c r="B37" s="14"/>
      <c r="C37" s="16"/>
      <c r="D37" s="16"/>
      <c r="E37" s="16"/>
      <c r="F37" s="16"/>
      <c r="G37" s="16"/>
    </row>
    <row r="38" spans="1:7" ht="15.75">
      <c r="A38" s="15"/>
      <c r="B38" s="14"/>
      <c r="C38" s="16"/>
      <c r="D38" s="16"/>
      <c r="E38" s="16"/>
      <c r="F38" s="16"/>
      <c r="G38" s="16"/>
    </row>
    <row r="39" spans="1:7" ht="15.75">
      <c r="A39" s="15"/>
      <c r="B39" s="14"/>
      <c r="C39" s="16"/>
      <c r="D39" s="16"/>
      <c r="E39" s="16"/>
      <c r="F39" s="16"/>
      <c r="G39" s="16"/>
    </row>
    <row r="40" spans="1:7" ht="15.75">
      <c r="A40" s="15"/>
      <c r="B40" s="14"/>
      <c r="C40" s="16"/>
      <c r="D40" s="16"/>
      <c r="E40" s="16"/>
      <c r="F40" s="16"/>
      <c r="G40" s="16"/>
    </row>
    <row r="41" spans="1:7" ht="15.75">
      <c r="A41" s="15"/>
      <c r="B41" s="14"/>
      <c r="C41" s="16"/>
      <c r="D41" s="16"/>
      <c r="E41" s="16"/>
      <c r="F41" s="16"/>
      <c r="G41" s="16"/>
    </row>
    <row r="42" spans="1:7" ht="15.75">
      <c r="A42" s="15"/>
      <c r="B42" s="14"/>
      <c r="C42" s="16"/>
      <c r="D42" s="16"/>
      <c r="E42" s="16"/>
      <c r="F42" s="16"/>
      <c r="G42" s="16"/>
    </row>
    <row r="43" spans="1:7" ht="15.75">
      <c r="A43" s="15"/>
      <c r="B43" s="14"/>
      <c r="C43" s="16"/>
      <c r="D43" s="16"/>
      <c r="E43" s="16"/>
      <c r="F43" s="16"/>
      <c r="G43" s="16"/>
    </row>
    <row r="44" spans="1:7" ht="15.75">
      <c r="A44" s="15"/>
      <c r="B44" s="14"/>
      <c r="C44" s="16"/>
      <c r="D44" s="16"/>
      <c r="E44" s="16"/>
      <c r="F44" s="16"/>
      <c r="G44" s="16"/>
    </row>
    <row r="45" spans="1:7" ht="15.75">
      <c r="A45" s="15"/>
      <c r="B45" s="14"/>
      <c r="C45" s="16"/>
      <c r="D45" s="16"/>
      <c r="E45" s="16"/>
      <c r="F45" s="16"/>
      <c r="G45" s="16"/>
    </row>
    <row r="46" spans="1:7" ht="15.75">
      <c r="A46" s="15"/>
      <c r="B46" s="14"/>
      <c r="C46" s="16"/>
      <c r="D46" s="16"/>
      <c r="E46" s="16"/>
      <c r="F46" s="16"/>
      <c r="G46" s="16"/>
    </row>
    <row r="47" spans="1:7" ht="15.75">
      <c r="A47" s="15"/>
      <c r="B47" s="14"/>
      <c r="C47" s="16"/>
      <c r="D47" s="16"/>
      <c r="E47" s="16"/>
      <c r="F47" s="16"/>
      <c r="G47" s="16"/>
    </row>
  </sheetData>
  <sheetProtection/>
  <mergeCells count="20">
    <mergeCell ref="C20:G20"/>
    <mergeCell ref="C19:G19"/>
    <mergeCell ref="L3:L4"/>
    <mergeCell ref="D3:G3"/>
    <mergeCell ref="B12:L12"/>
    <mergeCell ref="C21:G21"/>
    <mergeCell ref="B18:L18"/>
    <mergeCell ref="C15:G15"/>
    <mergeCell ref="C16:G16"/>
    <mergeCell ref="C14:G14"/>
    <mergeCell ref="C13:G13"/>
    <mergeCell ref="K1:L1"/>
    <mergeCell ref="A2:L2"/>
    <mergeCell ref="A3:A4"/>
    <mergeCell ref="B3:B4"/>
    <mergeCell ref="C3:C4"/>
    <mergeCell ref="A11:B11"/>
    <mergeCell ref="A5:L5"/>
    <mergeCell ref="H3:K3"/>
    <mergeCell ref="A6:L6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53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M23"/>
  <sheetViews>
    <sheetView view="pageBreakPreview" zoomScale="94" zoomScaleSheetLayoutView="94" zoomScalePageLayoutView="0" workbookViewId="0" topLeftCell="A1">
      <selection activeCell="F8" sqref="F8"/>
    </sheetView>
  </sheetViews>
  <sheetFormatPr defaultColWidth="9.00390625" defaultRowHeight="12.75"/>
  <cols>
    <col min="1" max="1" width="18.625" style="1" customWidth="1"/>
    <col min="2" max="2" width="48.125" style="1" customWidth="1"/>
    <col min="3" max="3" width="32.875" style="1" customWidth="1"/>
    <col min="4" max="7" width="7.00390625" style="1" customWidth="1"/>
    <col min="8" max="10" width="15.375" style="1" customWidth="1"/>
    <col min="11" max="11" width="17.00390625" style="1" customWidth="1"/>
    <col min="12" max="12" width="12.875" style="1" customWidth="1"/>
    <col min="13" max="13" width="12.125" style="1" customWidth="1"/>
    <col min="14" max="16384" width="9.125" style="1" customWidth="1"/>
  </cols>
  <sheetData>
    <row r="1" spans="8:11" ht="66.75" customHeight="1">
      <c r="H1" s="227" t="s">
        <v>187</v>
      </c>
      <c r="I1" s="227"/>
      <c r="J1" s="227"/>
      <c r="K1" s="227"/>
    </row>
    <row r="2" spans="1:11" ht="54" customHeight="1">
      <c r="A2" s="228" t="s">
        <v>403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s="159" customFormat="1" ht="36" customHeight="1">
      <c r="A3" s="224" t="s">
        <v>108</v>
      </c>
      <c r="B3" s="224" t="s">
        <v>60</v>
      </c>
      <c r="C3" s="224" t="s">
        <v>61</v>
      </c>
      <c r="D3" s="224" t="s">
        <v>62</v>
      </c>
      <c r="E3" s="224"/>
      <c r="F3" s="224"/>
      <c r="G3" s="224"/>
      <c r="H3" s="224" t="s">
        <v>67</v>
      </c>
      <c r="I3" s="224"/>
      <c r="J3" s="224"/>
      <c r="K3" s="224"/>
    </row>
    <row r="4" spans="1:11" s="159" customFormat="1" ht="20.25" customHeight="1">
      <c r="A4" s="224"/>
      <c r="B4" s="224"/>
      <c r="C4" s="224"/>
      <c r="D4" s="158" t="s">
        <v>63</v>
      </c>
      <c r="E4" s="158" t="s">
        <v>64</v>
      </c>
      <c r="F4" s="158" t="s">
        <v>65</v>
      </c>
      <c r="G4" s="158" t="s">
        <v>66</v>
      </c>
      <c r="H4" s="158">
        <v>2019</v>
      </c>
      <c r="I4" s="158">
        <v>2020</v>
      </c>
      <c r="J4" s="158">
        <v>2021</v>
      </c>
      <c r="K4" s="158" t="s">
        <v>68</v>
      </c>
    </row>
    <row r="5" spans="1:13" ht="48" customHeight="1">
      <c r="A5" s="225" t="s">
        <v>219</v>
      </c>
      <c r="B5" s="225" t="s">
        <v>355</v>
      </c>
      <c r="C5" s="160" t="s">
        <v>69</v>
      </c>
      <c r="D5" s="13" t="s">
        <v>70</v>
      </c>
      <c r="E5" s="13" t="s">
        <v>70</v>
      </c>
      <c r="F5" s="13" t="s">
        <v>70</v>
      </c>
      <c r="G5" s="13" t="s">
        <v>70</v>
      </c>
      <c r="H5" s="155">
        <f>H9+H13+H16+H20</f>
        <v>243162.4</v>
      </c>
      <c r="I5" s="110">
        <f>I9+I13+I16+I20</f>
        <v>246169.9</v>
      </c>
      <c r="J5" s="110">
        <f>J9+J13+J16+J20</f>
        <v>245169.9</v>
      </c>
      <c r="K5" s="155">
        <f aca="true" t="shared" si="0" ref="K5:K22">SUM(H5:J5)</f>
        <v>734502.2</v>
      </c>
      <c r="M5" s="132"/>
    </row>
    <row r="6" spans="1:11" ht="15.75">
      <c r="A6" s="226"/>
      <c r="B6" s="226"/>
      <c r="C6" s="160" t="s">
        <v>71</v>
      </c>
      <c r="D6" s="22"/>
      <c r="E6" s="22"/>
      <c r="F6" s="22"/>
      <c r="G6" s="22"/>
      <c r="H6" s="110"/>
      <c r="I6" s="110"/>
      <c r="J6" s="110"/>
      <c r="K6" s="110">
        <f t="shared" si="0"/>
        <v>0</v>
      </c>
    </row>
    <row r="7" spans="1:11" ht="43.5" customHeight="1">
      <c r="A7" s="226"/>
      <c r="B7" s="226"/>
      <c r="C7" s="158" t="s">
        <v>3</v>
      </c>
      <c r="D7" s="26" t="s">
        <v>198</v>
      </c>
      <c r="E7" s="13" t="s">
        <v>70</v>
      </c>
      <c r="F7" s="13" t="s">
        <v>70</v>
      </c>
      <c r="G7" s="13" t="s">
        <v>70</v>
      </c>
      <c r="H7" s="110">
        <f>H11+H15+H18+H22</f>
        <v>243162.4</v>
      </c>
      <c r="I7" s="110">
        <f>I11+I15+I18+I22</f>
        <v>246169.9</v>
      </c>
      <c r="J7" s="110">
        <f>J11+J15+J18+J22</f>
        <v>245169.9</v>
      </c>
      <c r="K7" s="110">
        <f t="shared" si="0"/>
        <v>734502.2</v>
      </c>
    </row>
    <row r="8" spans="1:11" ht="43.5" customHeight="1">
      <c r="A8" s="226"/>
      <c r="B8" s="226"/>
      <c r="C8" s="158" t="s">
        <v>200</v>
      </c>
      <c r="D8" s="26" t="s">
        <v>88</v>
      </c>
      <c r="E8" s="13" t="s">
        <v>70</v>
      </c>
      <c r="F8" s="13" t="s">
        <v>70</v>
      </c>
      <c r="G8" s="13" t="s">
        <v>70</v>
      </c>
      <c r="H8" s="110">
        <f>H12+H19</f>
        <v>0</v>
      </c>
      <c r="I8" s="110">
        <f>I12+I19</f>
        <v>0</v>
      </c>
      <c r="J8" s="110">
        <f>J12+J19</f>
        <v>0</v>
      </c>
      <c r="K8" s="110">
        <f t="shared" si="0"/>
        <v>0</v>
      </c>
    </row>
    <row r="9" spans="1:13" ht="25.5">
      <c r="A9" s="223" t="s">
        <v>72</v>
      </c>
      <c r="B9" s="223" t="s">
        <v>402</v>
      </c>
      <c r="C9" s="160" t="s">
        <v>69</v>
      </c>
      <c r="D9" s="13" t="s">
        <v>70</v>
      </c>
      <c r="E9" s="13" t="s">
        <v>70</v>
      </c>
      <c r="F9" s="13" t="s">
        <v>70</v>
      </c>
      <c r="G9" s="13" t="s">
        <v>70</v>
      </c>
      <c r="H9" s="155">
        <f>H11+H12</f>
        <v>233351.3</v>
      </c>
      <c r="I9" s="155">
        <f>I11+I12</f>
        <v>236429.3</v>
      </c>
      <c r="J9" s="155">
        <f>J11+J12</f>
        <v>235429.3</v>
      </c>
      <c r="K9" s="155">
        <f t="shared" si="0"/>
        <v>705209.9</v>
      </c>
      <c r="M9" s="132"/>
    </row>
    <row r="10" spans="1:13" ht="15.75">
      <c r="A10" s="223"/>
      <c r="B10" s="223"/>
      <c r="C10" s="160" t="s">
        <v>71</v>
      </c>
      <c r="D10" s="22"/>
      <c r="E10" s="22"/>
      <c r="F10" s="22"/>
      <c r="G10" s="22"/>
      <c r="H10" s="110"/>
      <c r="I10" s="110"/>
      <c r="J10" s="110"/>
      <c r="K10" s="110">
        <f t="shared" si="0"/>
        <v>0</v>
      </c>
      <c r="M10" s="132"/>
    </row>
    <row r="11" spans="1:13" ht="43.5" customHeight="1">
      <c r="A11" s="223"/>
      <c r="B11" s="223"/>
      <c r="C11" s="158" t="s">
        <v>3</v>
      </c>
      <c r="D11" s="26" t="s">
        <v>198</v>
      </c>
      <c r="E11" s="13" t="s">
        <v>70</v>
      </c>
      <c r="F11" s="13" t="s">
        <v>70</v>
      </c>
      <c r="G11" s="13" t="s">
        <v>70</v>
      </c>
      <c r="H11" s="110">
        <f>'Мероприятия подпрограммы 1'!H49</f>
        <v>233351.3</v>
      </c>
      <c r="I11" s="110">
        <f>'Мероприятия подпрограммы 1'!I49</f>
        <v>236429.3</v>
      </c>
      <c r="J11" s="110">
        <f>'Мероприятия подпрограммы 1'!J49</f>
        <v>235429.3</v>
      </c>
      <c r="K11" s="110">
        <f t="shared" si="0"/>
        <v>705209.9</v>
      </c>
      <c r="M11" s="132"/>
    </row>
    <row r="12" spans="1:13" ht="43.5" customHeight="1">
      <c r="A12" s="223"/>
      <c r="B12" s="223"/>
      <c r="C12" s="158" t="s">
        <v>200</v>
      </c>
      <c r="D12" s="68" t="s">
        <v>88</v>
      </c>
      <c r="E12" s="13" t="s">
        <v>70</v>
      </c>
      <c r="F12" s="13" t="s">
        <v>70</v>
      </c>
      <c r="G12" s="13" t="s">
        <v>70</v>
      </c>
      <c r="H12" s="110">
        <f>'Мероприятия подпрограммы 1'!H50</f>
        <v>0</v>
      </c>
      <c r="I12" s="110">
        <f>'Мероприятия подпрограммы 1'!I50</f>
        <v>0</v>
      </c>
      <c r="J12" s="110">
        <f>'Мероприятия подпрограммы 1'!J50</f>
        <v>0</v>
      </c>
      <c r="K12" s="110">
        <f t="shared" si="0"/>
        <v>0</v>
      </c>
      <c r="M12" s="132"/>
    </row>
    <row r="13" spans="1:13" ht="25.5">
      <c r="A13" s="223" t="s">
        <v>76</v>
      </c>
      <c r="B13" s="223" t="s">
        <v>80</v>
      </c>
      <c r="C13" s="160" t="s">
        <v>69</v>
      </c>
      <c r="D13" s="13" t="s">
        <v>70</v>
      </c>
      <c r="E13" s="13" t="s">
        <v>70</v>
      </c>
      <c r="F13" s="13" t="s">
        <v>70</v>
      </c>
      <c r="G13" s="13" t="s">
        <v>70</v>
      </c>
      <c r="H13" s="110">
        <f>H15</f>
        <v>200</v>
      </c>
      <c r="I13" s="110">
        <f>I15</f>
        <v>200</v>
      </c>
      <c r="J13" s="110">
        <f>J15</f>
        <v>200</v>
      </c>
      <c r="K13" s="110">
        <f t="shared" si="0"/>
        <v>600</v>
      </c>
      <c r="M13" s="132"/>
    </row>
    <row r="14" spans="1:13" ht="15.75">
      <c r="A14" s="223"/>
      <c r="B14" s="223"/>
      <c r="C14" s="160" t="s">
        <v>71</v>
      </c>
      <c r="D14" s="22"/>
      <c r="E14" s="22"/>
      <c r="F14" s="22"/>
      <c r="G14" s="22"/>
      <c r="H14" s="110"/>
      <c r="I14" s="110"/>
      <c r="J14" s="110"/>
      <c r="K14" s="110">
        <f t="shared" si="0"/>
        <v>0</v>
      </c>
      <c r="M14" s="132"/>
    </row>
    <row r="15" spans="1:13" ht="45" customHeight="1">
      <c r="A15" s="223"/>
      <c r="B15" s="223"/>
      <c r="C15" s="158" t="s">
        <v>3</v>
      </c>
      <c r="D15" s="26" t="s">
        <v>198</v>
      </c>
      <c r="E15" s="13" t="s">
        <v>70</v>
      </c>
      <c r="F15" s="13" t="s">
        <v>70</v>
      </c>
      <c r="G15" s="13" t="s">
        <v>70</v>
      </c>
      <c r="H15" s="110">
        <f>'!!!Мероприятия подпрограммы 2'!H15</f>
        <v>200</v>
      </c>
      <c r="I15" s="110">
        <f>'!!!Мероприятия подпрограммы 2'!I15</f>
        <v>200</v>
      </c>
      <c r="J15" s="110">
        <f>'!!!Мероприятия подпрограммы 2'!J15</f>
        <v>200</v>
      </c>
      <c r="K15" s="110">
        <f t="shared" si="0"/>
        <v>600</v>
      </c>
      <c r="M15" s="132"/>
    </row>
    <row r="16" spans="1:13" ht="25.5">
      <c r="A16" s="223" t="s">
        <v>77</v>
      </c>
      <c r="B16" s="223" t="s">
        <v>144</v>
      </c>
      <c r="C16" s="160" t="s">
        <v>69</v>
      </c>
      <c r="D16" s="13" t="s">
        <v>70</v>
      </c>
      <c r="E16" s="13" t="s">
        <v>70</v>
      </c>
      <c r="F16" s="13" t="s">
        <v>70</v>
      </c>
      <c r="G16" s="13" t="s">
        <v>70</v>
      </c>
      <c r="H16" s="110">
        <f>SUM(H18:H19)</f>
        <v>1291.5</v>
      </c>
      <c r="I16" s="110">
        <f>SUM(I18:I19)</f>
        <v>1291.5</v>
      </c>
      <c r="J16" s="110">
        <f>SUM(J18:J19)</f>
        <v>1291.5</v>
      </c>
      <c r="K16" s="110">
        <f t="shared" si="0"/>
        <v>3874.5</v>
      </c>
      <c r="M16" s="132"/>
    </row>
    <row r="17" spans="1:13" ht="15.75">
      <c r="A17" s="223"/>
      <c r="B17" s="223"/>
      <c r="C17" s="160" t="s">
        <v>71</v>
      </c>
      <c r="D17" s="22"/>
      <c r="E17" s="22"/>
      <c r="F17" s="22"/>
      <c r="G17" s="22"/>
      <c r="H17" s="110"/>
      <c r="I17" s="110"/>
      <c r="J17" s="110"/>
      <c r="K17" s="110">
        <f t="shared" si="0"/>
        <v>0</v>
      </c>
      <c r="M17" s="132"/>
    </row>
    <row r="18" spans="1:13" ht="39.75" customHeight="1">
      <c r="A18" s="223"/>
      <c r="B18" s="223"/>
      <c r="C18" s="158" t="s">
        <v>3</v>
      </c>
      <c r="D18" s="13">
        <v>137</v>
      </c>
      <c r="E18" s="13" t="s">
        <v>70</v>
      </c>
      <c r="F18" s="13" t="s">
        <v>70</v>
      </c>
      <c r="G18" s="13" t="s">
        <v>70</v>
      </c>
      <c r="H18" s="110">
        <f>'!!!Мероприятия подпрограммы 3'!H23</f>
        <v>1291.5</v>
      </c>
      <c r="I18" s="110">
        <f>'!!!Мероприятия подпрограммы 3'!I23</f>
        <v>1291.5</v>
      </c>
      <c r="J18" s="110">
        <f>'!!!Мероприятия подпрограммы 3'!J23</f>
        <v>1291.5</v>
      </c>
      <c r="K18" s="110">
        <f t="shared" si="0"/>
        <v>3874.5</v>
      </c>
      <c r="M18" s="132"/>
    </row>
    <row r="19" spans="1:13" ht="39.75" customHeight="1">
      <c r="A19" s="223"/>
      <c r="B19" s="223"/>
      <c r="C19" s="158" t="s">
        <v>200</v>
      </c>
      <c r="D19" s="26" t="s">
        <v>88</v>
      </c>
      <c r="E19" s="13" t="s">
        <v>70</v>
      </c>
      <c r="F19" s="13" t="s">
        <v>70</v>
      </c>
      <c r="G19" s="13" t="s">
        <v>70</v>
      </c>
      <c r="H19" s="110">
        <f>'!!!Мероприятия подпрограммы 3'!H24</f>
        <v>0</v>
      </c>
      <c r="I19" s="110">
        <f>'!!!Мероприятия подпрограммы 3'!I24</f>
        <v>0</v>
      </c>
      <c r="J19" s="110">
        <f>'!!!Мероприятия подпрограммы 3'!J24</f>
        <v>0</v>
      </c>
      <c r="K19" s="110">
        <f t="shared" si="0"/>
        <v>0</v>
      </c>
      <c r="M19" s="132"/>
    </row>
    <row r="20" spans="1:13" ht="25.5">
      <c r="A20" s="223" t="s">
        <v>78</v>
      </c>
      <c r="B20" s="223" t="s">
        <v>2</v>
      </c>
      <c r="C20" s="160" t="s">
        <v>69</v>
      </c>
      <c r="D20" s="13" t="s">
        <v>70</v>
      </c>
      <c r="E20" s="13" t="s">
        <v>70</v>
      </c>
      <c r="F20" s="13" t="s">
        <v>70</v>
      </c>
      <c r="G20" s="13" t="s">
        <v>70</v>
      </c>
      <c r="H20" s="110">
        <f>'!!!Мероприятия подпрограммы 4'!H11</f>
        <v>8319.6</v>
      </c>
      <c r="I20" s="110">
        <f>'!!!Мероприятия подпрограммы 4'!I11</f>
        <v>8249.1</v>
      </c>
      <c r="J20" s="110">
        <f>'!!!Мероприятия подпрограммы 4'!J11</f>
        <v>8249.1</v>
      </c>
      <c r="K20" s="110">
        <f t="shared" si="0"/>
        <v>24817.8</v>
      </c>
      <c r="M20" s="132"/>
    </row>
    <row r="21" spans="1:11" ht="15.75">
      <c r="A21" s="223"/>
      <c r="B21" s="223"/>
      <c r="C21" s="160" t="s">
        <v>71</v>
      </c>
      <c r="D21" s="22"/>
      <c r="E21" s="22"/>
      <c r="F21" s="22"/>
      <c r="G21" s="22"/>
      <c r="H21" s="110"/>
      <c r="I21" s="110"/>
      <c r="J21" s="110"/>
      <c r="K21" s="110">
        <f t="shared" si="0"/>
        <v>0</v>
      </c>
    </row>
    <row r="22" spans="1:11" ht="43.5" customHeight="1">
      <c r="A22" s="223"/>
      <c r="B22" s="223"/>
      <c r="C22" s="158" t="s">
        <v>203</v>
      </c>
      <c r="D22" s="26" t="s">
        <v>198</v>
      </c>
      <c r="E22" s="13" t="s">
        <v>70</v>
      </c>
      <c r="F22" s="13" t="s">
        <v>70</v>
      </c>
      <c r="G22" s="13" t="s">
        <v>70</v>
      </c>
      <c r="H22" s="110">
        <f>'!!!Мероприятия подпрограммы 4'!H11</f>
        <v>8319.6</v>
      </c>
      <c r="I22" s="110">
        <f>'!!!Мероприятия подпрограммы 4'!I11</f>
        <v>8249.1</v>
      </c>
      <c r="J22" s="110">
        <f>'!!!Мероприятия подпрограммы 4'!J11</f>
        <v>8249.1</v>
      </c>
      <c r="K22" s="110">
        <f t="shared" si="0"/>
        <v>24817.8</v>
      </c>
    </row>
    <row r="23" spans="1:8" ht="30.75" customHeight="1">
      <c r="A23" s="65" t="s">
        <v>371</v>
      </c>
      <c r="B23" s="65"/>
      <c r="C23" s="76"/>
      <c r="D23" s="222"/>
      <c r="E23" s="222"/>
      <c r="F23" s="222"/>
      <c r="G23" s="222"/>
      <c r="H23" s="18"/>
    </row>
    <row r="24" ht="18.75" customHeight="1"/>
  </sheetData>
  <sheetProtection/>
  <mergeCells count="18">
    <mergeCell ref="H1:K1"/>
    <mergeCell ref="A9:A12"/>
    <mergeCell ref="B9:B12"/>
    <mergeCell ref="A2:K2"/>
    <mergeCell ref="D3:G3"/>
    <mergeCell ref="C3:C4"/>
    <mergeCell ref="B3:B4"/>
    <mergeCell ref="H3:K3"/>
    <mergeCell ref="D23:G23"/>
    <mergeCell ref="A20:A22"/>
    <mergeCell ref="B20:B22"/>
    <mergeCell ref="A13:A15"/>
    <mergeCell ref="A3:A4"/>
    <mergeCell ref="B13:B15"/>
    <mergeCell ref="A16:A19"/>
    <mergeCell ref="B16:B19"/>
    <mergeCell ref="A5:A8"/>
    <mergeCell ref="B5:B8"/>
  </mergeCells>
  <printOptions/>
  <pageMargins left="0.5118110236220472" right="0.11811023622047245" top="0.5511811023622047" bottom="0.35433070866141736" header="0.31496062992125984" footer="0.31496062992125984"/>
  <pageSetup fitToHeight="2" horizontalDpi="600" verticalDpi="600" orientation="landscape" paperSize="9" scale="63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L145"/>
  <sheetViews>
    <sheetView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24.625" style="19" customWidth="1"/>
    <col min="2" max="2" width="55.75390625" style="19" customWidth="1"/>
    <col min="3" max="3" width="40.00390625" style="19" customWidth="1"/>
    <col min="4" max="7" width="16.00390625" style="19" customWidth="1"/>
    <col min="8" max="8" width="16.875" style="19" customWidth="1"/>
    <col min="9" max="16384" width="9.125" style="19" customWidth="1"/>
  </cols>
  <sheetData>
    <row r="1" spans="3:7" ht="55.5" customHeight="1">
      <c r="C1" s="1"/>
      <c r="D1" s="229" t="s">
        <v>221</v>
      </c>
      <c r="E1" s="229"/>
      <c r="F1" s="229"/>
      <c r="G1" s="229"/>
    </row>
    <row r="2" spans="1:7" ht="57" customHeight="1">
      <c r="A2" s="228" t="s">
        <v>404</v>
      </c>
      <c r="B2" s="228"/>
      <c r="C2" s="228"/>
      <c r="D2" s="228"/>
      <c r="E2" s="228"/>
      <c r="F2" s="228"/>
      <c r="G2" s="228"/>
    </row>
    <row r="3" spans="1:7" ht="33.75" customHeight="1">
      <c r="A3" s="230" t="s">
        <v>57</v>
      </c>
      <c r="B3" s="230" t="s">
        <v>1</v>
      </c>
      <c r="C3" s="231" t="s">
        <v>399</v>
      </c>
      <c r="D3" s="233" t="s">
        <v>59</v>
      </c>
      <c r="E3" s="234"/>
      <c r="F3" s="234"/>
      <c r="G3" s="234"/>
    </row>
    <row r="4" spans="1:7" ht="36" customHeight="1">
      <c r="A4" s="230"/>
      <c r="B4" s="230"/>
      <c r="C4" s="232"/>
      <c r="D4" s="129">
        <v>2019</v>
      </c>
      <c r="E4" s="129">
        <v>2020</v>
      </c>
      <c r="F4" s="129">
        <v>2021</v>
      </c>
      <c r="G4" s="129" t="s">
        <v>68</v>
      </c>
    </row>
    <row r="5" spans="1:8" ht="15.75">
      <c r="A5" s="230" t="s">
        <v>0</v>
      </c>
      <c r="B5" s="230" t="s">
        <v>356</v>
      </c>
      <c r="C5" s="17" t="s">
        <v>22</v>
      </c>
      <c r="D5" s="156">
        <f>D8+D10+D7</f>
        <v>243162.4</v>
      </c>
      <c r="E5" s="130">
        <f>E8+E10+E7</f>
        <v>246169.9</v>
      </c>
      <c r="F5" s="130">
        <f>F8+F10+F7</f>
        <v>245169.9</v>
      </c>
      <c r="G5" s="156">
        <f aca="true" t="shared" si="0" ref="G5:G39">SUM(D5:F5)</f>
        <v>734502.2</v>
      </c>
      <c r="H5" s="148" t="b">
        <f>G5='Распределение расходов'!K5</f>
        <v>1</v>
      </c>
    </row>
    <row r="6" spans="1:8" ht="15.75">
      <c r="A6" s="230"/>
      <c r="B6" s="230"/>
      <c r="C6" s="114" t="s">
        <v>25</v>
      </c>
      <c r="D6" s="128"/>
      <c r="E6" s="128"/>
      <c r="F6" s="128"/>
      <c r="G6" s="130">
        <f t="shared" si="0"/>
        <v>0</v>
      </c>
      <c r="H6" s="148"/>
    </row>
    <row r="7" spans="1:8" ht="15.75" customHeight="1">
      <c r="A7" s="230"/>
      <c r="B7" s="230"/>
      <c r="C7" s="115" t="s">
        <v>34</v>
      </c>
      <c r="D7" s="130">
        <f>D28+D14</f>
        <v>0</v>
      </c>
      <c r="E7" s="130">
        <f>E28+E14</f>
        <v>0</v>
      </c>
      <c r="F7" s="130">
        <f>F28+F14</f>
        <v>0</v>
      </c>
      <c r="G7" s="130">
        <f t="shared" si="0"/>
        <v>0</v>
      </c>
      <c r="H7" s="148"/>
    </row>
    <row r="8" spans="1:8" ht="15.75">
      <c r="A8" s="230"/>
      <c r="B8" s="230"/>
      <c r="C8" s="115" t="s">
        <v>24</v>
      </c>
      <c r="D8" s="130">
        <f>D15+D22+D29+D36</f>
        <v>139039.4</v>
      </c>
      <c r="E8" s="130">
        <f>E15+E22+E29+E36</f>
        <v>138763.3</v>
      </c>
      <c r="F8" s="130">
        <f>F15+F22+F29+F36</f>
        <v>138763.3</v>
      </c>
      <c r="G8" s="130">
        <f t="shared" si="0"/>
        <v>416566</v>
      </c>
      <c r="H8" s="148"/>
    </row>
    <row r="9" spans="1:8" ht="15" customHeight="1">
      <c r="A9" s="230"/>
      <c r="B9" s="230"/>
      <c r="C9" s="115" t="s">
        <v>102</v>
      </c>
      <c r="D9" s="130"/>
      <c r="E9" s="130"/>
      <c r="F9" s="130"/>
      <c r="G9" s="130">
        <f t="shared" si="0"/>
        <v>0</v>
      </c>
      <c r="H9" s="148"/>
    </row>
    <row r="10" spans="1:8" ht="15.75">
      <c r="A10" s="230"/>
      <c r="B10" s="230"/>
      <c r="C10" s="115" t="s">
        <v>189</v>
      </c>
      <c r="D10" s="130">
        <f>D24+D31+D38+D17</f>
        <v>104123</v>
      </c>
      <c r="E10" s="130">
        <f>E24+E31+E38+E17</f>
        <v>107406.6</v>
      </c>
      <c r="F10" s="130">
        <f>F24+F31+F38+F17</f>
        <v>106406.6</v>
      </c>
      <c r="G10" s="130">
        <f t="shared" si="0"/>
        <v>317936.2</v>
      </c>
      <c r="H10" s="148"/>
    </row>
    <row r="11" spans="1:8" ht="15.75">
      <c r="A11" s="230"/>
      <c r="B11" s="230"/>
      <c r="C11" s="115" t="s">
        <v>58</v>
      </c>
      <c r="D11" s="130"/>
      <c r="E11" s="130"/>
      <c r="F11" s="130"/>
      <c r="G11" s="130">
        <f t="shared" si="0"/>
        <v>0</v>
      </c>
      <c r="H11" s="148"/>
    </row>
    <row r="12" spans="1:8" ht="15.75">
      <c r="A12" s="230" t="s">
        <v>79</v>
      </c>
      <c r="B12" s="230" t="s">
        <v>283</v>
      </c>
      <c r="C12" s="17" t="s">
        <v>22</v>
      </c>
      <c r="D12" s="156">
        <f>SUM(D13:D17)</f>
        <v>233351.3</v>
      </c>
      <c r="E12" s="130">
        <f>SUM(E13:E17)</f>
        <v>236429.3</v>
      </c>
      <c r="F12" s="130">
        <f>SUM(F13:F17)</f>
        <v>235429.3</v>
      </c>
      <c r="G12" s="156">
        <f t="shared" si="0"/>
        <v>705209.9</v>
      </c>
      <c r="H12" s="148">
        <f>G12-'Распределение расходов'!K9</f>
        <v>0</v>
      </c>
    </row>
    <row r="13" spans="1:8" ht="15.75">
      <c r="A13" s="230"/>
      <c r="B13" s="230"/>
      <c r="C13" s="114" t="s">
        <v>25</v>
      </c>
      <c r="D13" s="128"/>
      <c r="E13" s="128"/>
      <c r="F13" s="128"/>
      <c r="G13" s="130">
        <f t="shared" si="0"/>
        <v>0</v>
      </c>
      <c r="H13" s="148"/>
    </row>
    <row r="14" spans="1:8" ht="15.75">
      <c r="A14" s="230"/>
      <c r="B14" s="230"/>
      <c r="C14" s="115" t="s">
        <v>34</v>
      </c>
      <c r="D14" s="130">
        <f>'Мероприятия подпрограммы 1'!H43</f>
        <v>0</v>
      </c>
      <c r="E14" s="130">
        <f>'Мероприятия подпрограммы 1'!I43</f>
        <v>0</v>
      </c>
      <c r="F14" s="130">
        <f>'Мероприятия подпрограммы 1'!J43</f>
        <v>0</v>
      </c>
      <c r="G14" s="130">
        <f t="shared" si="0"/>
        <v>0</v>
      </c>
      <c r="H14" s="148"/>
    </row>
    <row r="15" spans="1:8" ht="15.75">
      <c r="A15" s="230"/>
      <c r="B15" s="230"/>
      <c r="C15" s="115" t="s">
        <v>24</v>
      </c>
      <c r="D15" s="130">
        <f>'Мероприятия подпрограммы 1'!H44</f>
        <v>137947.9</v>
      </c>
      <c r="E15" s="130">
        <f>'Мероприятия подпрограммы 1'!I44</f>
        <v>137671.8</v>
      </c>
      <c r="F15" s="130">
        <f>'Мероприятия подпрограммы 1'!J44</f>
        <v>137671.8</v>
      </c>
      <c r="G15" s="130">
        <f t="shared" si="0"/>
        <v>413291.5</v>
      </c>
      <c r="H15" s="148"/>
    </row>
    <row r="16" spans="1:8" ht="15.75">
      <c r="A16" s="230"/>
      <c r="B16" s="230"/>
      <c r="C16" s="116" t="s">
        <v>103</v>
      </c>
      <c r="D16" s="130"/>
      <c r="E16" s="130"/>
      <c r="F16" s="130"/>
      <c r="G16" s="130">
        <f t="shared" si="0"/>
        <v>0</v>
      </c>
      <c r="H16" s="148"/>
    </row>
    <row r="17" spans="1:8" ht="15.75">
      <c r="A17" s="230"/>
      <c r="B17" s="230"/>
      <c r="C17" s="115" t="s">
        <v>189</v>
      </c>
      <c r="D17" s="130">
        <f>'Мероприятия подпрограммы 1'!H45</f>
        <v>95403.4</v>
      </c>
      <c r="E17" s="130">
        <f>'Мероприятия подпрограммы 1'!I45</f>
        <v>98757.5</v>
      </c>
      <c r="F17" s="130">
        <f>'Мероприятия подпрограммы 1'!J45</f>
        <v>97757.5</v>
      </c>
      <c r="G17" s="130">
        <f t="shared" si="0"/>
        <v>291918.4</v>
      </c>
      <c r="H17" s="148"/>
    </row>
    <row r="18" spans="1:8" ht="15.75">
      <c r="A18" s="230"/>
      <c r="B18" s="230"/>
      <c r="C18" s="115" t="s">
        <v>58</v>
      </c>
      <c r="D18" s="128"/>
      <c r="E18" s="128"/>
      <c r="F18" s="128"/>
      <c r="G18" s="130">
        <f t="shared" si="0"/>
        <v>0</v>
      </c>
      <c r="H18" s="148"/>
    </row>
    <row r="19" spans="1:8" ht="15.75">
      <c r="A19" s="230" t="s">
        <v>76</v>
      </c>
      <c r="B19" s="230" t="s">
        <v>80</v>
      </c>
      <c r="C19" s="17" t="s">
        <v>22</v>
      </c>
      <c r="D19" s="130">
        <f>SUM(D20:D25)</f>
        <v>200</v>
      </c>
      <c r="E19" s="130">
        <f>SUM(E20:E25)</f>
        <v>200</v>
      </c>
      <c r="F19" s="130">
        <f>SUM(F20:F25)</f>
        <v>200</v>
      </c>
      <c r="G19" s="130">
        <f t="shared" si="0"/>
        <v>600</v>
      </c>
      <c r="H19" s="148">
        <f>G19-'Распределение расходов'!K13</f>
        <v>0</v>
      </c>
    </row>
    <row r="20" spans="1:8" ht="15.75">
      <c r="A20" s="230"/>
      <c r="B20" s="230"/>
      <c r="C20" s="114" t="s">
        <v>25</v>
      </c>
      <c r="D20" s="128"/>
      <c r="E20" s="128"/>
      <c r="F20" s="128"/>
      <c r="G20" s="130">
        <f t="shared" si="0"/>
        <v>0</v>
      </c>
      <c r="H20" s="148"/>
    </row>
    <row r="21" spans="1:8" ht="15.75">
      <c r="A21" s="230"/>
      <c r="B21" s="230"/>
      <c r="C21" s="115" t="s">
        <v>34</v>
      </c>
      <c r="D21" s="128"/>
      <c r="E21" s="128"/>
      <c r="F21" s="128"/>
      <c r="G21" s="130">
        <f t="shared" si="0"/>
        <v>0</v>
      </c>
      <c r="H21" s="148"/>
    </row>
    <row r="22" spans="1:8" ht="15.75">
      <c r="A22" s="230"/>
      <c r="B22" s="230"/>
      <c r="C22" s="115" t="s">
        <v>24</v>
      </c>
      <c r="D22" s="130"/>
      <c r="E22" s="130"/>
      <c r="F22" s="130"/>
      <c r="G22" s="130">
        <f t="shared" si="0"/>
        <v>0</v>
      </c>
      <c r="H22" s="148"/>
    </row>
    <row r="23" spans="1:8" ht="15.75">
      <c r="A23" s="230"/>
      <c r="B23" s="230"/>
      <c r="C23" s="115" t="s">
        <v>110</v>
      </c>
      <c r="D23" s="128"/>
      <c r="E23" s="128"/>
      <c r="F23" s="128"/>
      <c r="G23" s="130">
        <f t="shared" si="0"/>
        <v>0</v>
      </c>
      <c r="H23" s="148"/>
    </row>
    <row r="24" spans="1:8" ht="15.75">
      <c r="A24" s="230"/>
      <c r="B24" s="230"/>
      <c r="C24" s="115" t="s">
        <v>189</v>
      </c>
      <c r="D24" s="130">
        <f>'!!!Мероприятия подпрограммы 2'!H15</f>
        <v>200</v>
      </c>
      <c r="E24" s="130">
        <f>'!!!Мероприятия подпрограммы 2'!I15</f>
        <v>200</v>
      </c>
      <c r="F24" s="130">
        <f>'!!!Мероприятия подпрограммы 2'!J15</f>
        <v>200</v>
      </c>
      <c r="G24" s="130">
        <f t="shared" si="0"/>
        <v>600</v>
      </c>
      <c r="H24" s="148"/>
    </row>
    <row r="25" spans="1:8" ht="15.75">
      <c r="A25" s="230"/>
      <c r="B25" s="230"/>
      <c r="C25" s="115" t="s">
        <v>58</v>
      </c>
      <c r="D25" s="128"/>
      <c r="E25" s="128"/>
      <c r="F25" s="128"/>
      <c r="G25" s="130">
        <f t="shared" si="0"/>
        <v>0</v>
      </c>
      <c r="H25" s="148"/>
    </row>
    <row r="26" spans="1:8" ht="15.75">
      <c r="A26" s="230" t="s">
        <v>77</v>
      </c>
      <c r="B26" s="230" t="s">
        <v>188</v>
      </c>
      <c r="C26" s="17" t="s">
        <v>22</v>
      </c>
      <c r="D26" s="130">
        <f>SUM(D27:D32)</f>
        <v>1291.5</v>
      </c>
      <c r="E26" s="130">
        <f>SUM(E27:E32)</f>
        <v>1291.5</v>
      </c>
      <c r="F26" s="130">
        <f>SUM(F27:F32)</f>
        <v>1291.5</v>
      </c>
      <c r="G26" s="130">
        <f t="shared" si="0"/>
        <v>3874.5</v>
      </c>
      <c r="H26" s="148">
        <f>G26-'Распределение расходов'!K16</f>
        <v>0</v>
      </c>
    </row>
    <row r="27" spans="1:8" ht="15.75">
      <c r="A27" s="230"/>
      <c r="B27" s="230"/>
      <c r="C27" s="114" t="s">
        <v>25</v>
      </c>
      <c r="D27" s="128"/>
      <c r="E27" s="128"/>
      <c r="F27" s="128"/>
      <c r="G27" s="130">
        <f t="shared" si="0"/>
        <v>0</v>
      </c>
      <c r="H27" s="148"/>
    </row>
    <row r="28" spans="1:8" ht="15.75">
      <c r="A28" s="230"/>
      <c r="B28" s="230"/>
      <c r="C28" s="115" t="s">
        <v>34</v>
      </c>
      <c r="D28" s="130">
        <f>'!!!Мероприятия подпрограммы 3'!H17</f>
        <v>0</v>
      </c>
      <c r="E28" s="130">
        <f>'!!!Мероприятия подпрограммы 3'!I17</f>
        <v>0</v>
      </c>
      <c r="F28" s="130">
        <f>'!!!Мероприятия подпрограммы 3'!J17</f>
        <v>0</v>
      </c>
      <c r="G28" s="130">
        <f t="shared" si="0"/>
        <v>0</v>
      </c>
      <c r="H28" s="148"/>
    </row>
    <row r="29" spans="1:8" ht="15.75">
      <c r="A29" s="230"/>
      <c r="B29" s="230"/>
      <c r="C29" s="115" t="s">
        <v>24</v>
      </c>
      <c r="D29" s="130">
        <f>'!!!Мероприятия подпрограммы 3'!H15-'Ресурсное обеспечение'!D31-D28</f>
        <v>1091.5</v>
      </c>
      <c r="E29" s="130">
        <f>'!!!Мероприятия подпрограммы 3'!I15-'Ресурсное обеспечение'!E31-E28</f>
        <v>1091.5</v>
      </c>
      <c r="F29" s="130">
        <f>'!!!Мероприятия подпрограммы 3'!J15-'Ресурсное обеспечение'!F31-F28</f>
        <v>1091.5</v>
      </c>
      <c r="G29" s="130">
        <f t="shared" si="0"/>
        <v>3274.5</v>
      </c>
      <c r="H29" s="148"/>
    </row>
    <row r="30" spans="1:8" ht="15" customHeight="1">
      <c r="A30" s="230"/>
      <c r="B30" s="230"/>
      <c r="C30" s="115" t="s">
        <v>110</v>
      </c>
      <c r="D30" s="128"/>
      <c r="E30" s="128"/>
      <c r="F30" s="128"/>
      <c r="G30" s="130">
        <f t="shared" si="0"/>
        <v>0</v>
      </c>
      <c r="H30" s="148"/>
    </row>
    <row r="31" spans="1:8" ht="14.25" customHeight="1">
      <c r="A31" s="230"/>
      <c r="B31" s="230"/>
      <c r="C31" s="115" t="s">
        <v>189</v>
      </c>
      <c r="D31" s="130">
        <f>'!!!Мероприятия подпрограммы 3'!H11</f>
        <v>200</v>
      </c>
      <c r="E31" s="130">
        <f>'!!!Мероприятия подпрограммы 3'!I11</f>
        <v>200</v>
      </c>
      <c r="F31" s="130">
        <f>'!!!Мероприятия подпрограммы 3'!J11</f>
        <v>200</v>
      </c>
      <c r="G31" s="130">
        <f t="shared" si="0"/>
        <v>600</v>
      </c>
      <c r="H31" s="148"/>
    </row>
    <row r="32" spans="1:8" ht="18" customHeight="1">
      <c r="A32" s="230"/>
      <c r="B32" s="230"/>
      <c r="C32" s="115" t="s">
        <v>58</v>
      </c>
      <c r="D32" s="128"/>
      <c r="E32" s="128"/>
      <c r="F32" s="128"/>
      <c r="G32" s="130">
        <f t="shared" si="0"/>
        <v>0</v>
      </c>
      <c r="H32" s="148"/>
    </row>
    <row r="33" spans="1:8" ht="18" customHeight="1">
      <c r="A33" s="230" t="s">
        <v>78</v>
      </c>
      <c r="B33" s="230" t="s">
        <v>2</v>
      </c>
      <c r="C33" s="17" t="s">
        <v>22</v>
      </c>
      <c r="D33" s="130">
        <f>SUM(D35:D39)</f>
        <v>8319.6</v>
      </c>
      <c r="E33" s="130">
        <f>SUM(E35:E39)</f>
        <v>8249.1</v>
      </c>
      <c r="F33" s="130">
        <f>SUM(F35:F39)</f>
        <v>8249.1</v>
      </c>
      <c r="G33" s="130">
        <f t="shared" si="0"/>
        <v>24817.8</v>
      </c>
      <c r="H33" s="148"/>
    </row>
    <row r="34" spans="1:8" ht="18" customHeight="1">
      <c r="A34" s="230"/>
      <c r="B34" s="230"/>
      <c r="C34" s="114" t="s">
        <v>25</v>
      </c>
      <c r="D34" s="128"/>
      <c r="E34" s="128"/>
      <c r="F34" s="128"/>
      <c r="G34" s="130">
        <f t="shared" si="0"/>
        <v>0</v>
      </c>
      <c r="H34" s="148"/>
    </row>
    <row r="35" spans="1:8" ht="18" customHeight="1">
      <c r="A35" s="230"/>
      <c r="B35" s="230"/>
      <c r="C35" s="115" t="s">
        <v>34</v>
      </c>
      <c r="D35" s="130"/>
      <c r="E35" s="130"/>
      <c r="F35" s="130"/>
      <c r="G35" s="130">
        <f t="shared" si="0"/>
        <v>0</v>
      </c>
      <c r="H35" s="148"/>
    </row>
    <row r="36" spans="1:8" ht="18" customHeight="1">
      <c r="A36" s="230"/>
      <c r="B36" s="230"/>
      <c r="C36" s="115" t="s">
        <v>24</v>
      </c>
      <c r="D36" s="130"/>
      <c r="E36" s="130"/>
      <c r="F36" s="130"/>
      <c r="G36" s="130">
        <f t="shared" si="0"/>
        <v>0</v>
      </c>
      <c r="H36" s="148"/>
    </row>
    <row r="37" spans="1:8" ht="18" customHeight="1">
      <c r="A37" s="230"/>
      <c r="B37" s="230"/>
      <c r="C37" s="115" t="s">
        <v>110</v>
      </c>
      <c r="D37" s="128"/>
      <c r="E37" s="128"/>
      <c r="F37" s="128"/>
      <c r="G37" s="130">
        <f t="shared" si="0"/>
        <v>0</v>
      </c>
      <c r="H37" s="148"/>
    </row>
    <row r="38" spans="1:8" ht="18" customHeight="1">
      <c r="A38" s="230"/>
      <c r="B38" s="230"/>
      <c r="C38" s="115" t="s">
        <v>189</v>
      </c>
      <c r="D38" s="130">
        <f>'!!!Мероприятия подпрограммы 4'!H11-D36</f>
        <v>8319.6</v>
      </c>
      <c r="E38" s="130">
        <f>'!!!Мероприятия подпрограммы 4'!I11-E36</f>
        <v>8249.1</v>
      </c>
      <c r="F38" s="130">
        <f>'!!!Мероприятия подпрограммы 4'!J11-F36</f>
        <v>8249.1</v>
      </c>
      <c r="G38" s="130">
        <f t="shared" si="0"/>
        <v>24817.8</v>
      </c>
      <c r="H38" s="148"/>
    </row>
    <row r="39" spans="1:7" ht="18" customHeight="1">
      <c r="A39" s="230"/>
      <c r="B39" s="230"/>
      <c r="C39" s="115" t="s">
        <v>58</v>
      </c>
      <c r="D39" s="128"/>
      <c r="E39" s="128"/>
      <c r="F39" s="128"/>
      <c r="G39" s="130">
        <f t="shared" si="0"/>
        <v>0</v>
      </c>
    </row>
    <row r="40" spans="1:8" s="1" customFormat="1" ht="30.75" customHeight="1">
      <c r="A40" s="65" t="s">
        <v>371</v>
      </c>
      <c r="B40" s="65"/>
      <c r="C40" s="76"/>
      <c r="D40" s="222"/>
      <c r="E40" s="222"/>
      <c r="F40" s="222"/>
      <c r="G40" s="222"/>
      <c r="H40" s="18"/>
    </row>
    <row r="49" ht="15">
      <c r="J49" s="19" t="s">
        <v>15</v>
      </c>
    </row>
    <row r="145" ht="105" customHeight="1">
      <c r="L145" s="1"/>
    </row>
  </sheetData>
  <sheetProtection/>
  <mergeCells count="17">
    <mergeCell ref="D40:G40"/>
    <mergeCell ref="C3:C4"/>
    <mergeCell ref="A3:A4"/>
    <mergeCell ref="B3:B4"/>
    <mergeCell ref="A5:A11"/>
    <mergeCell ref="B5:B11"/>
    <mergeCell ref="A12:A18"/>
    <mergeCell ref="D3:G3"/>
    <mergeCell ref="D1:G1"/>
    <mergeCell ref="B12:B18"/>
    <mergeCell ref="A19:A25"/>
    <mergeCell ref="B19:B25"/>
    <mergeCell ref="B33:B39"/>
    <mergeCell ref="A26:A32"/>
    <mergeCell ref="B26:B32"/>
    <mergeCell ref="A33:A39"/>
    <mergeCell ref="A2:G2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66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45"/>
  <sheetViews>
    <sheetView view="pageBreakPreview" zoomScale="93" zoomScaleSheetLayoutView="93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7" sqref="I7:I11"/>
    </sheetView>
  </sheetViews>
  <sheetFormatPr defaultColWidth="9.00390625" defaultRowHeight="12.75"/>
  <cols>
    <col min="1" max="1" width="5.25390625" style="33" customWidth="1"/>
    <col min="2" max="2" width="53.875" style="33" customWidth="1"/>
    <col min="3" max="10" width="17.00390625" style="33" customWidth="1"/>
    <col min="11" max="16384" width="9.125" style="33" customWidth="1"/>
  </cols>
  <sheetData>
    <row r="1" spans="1:10" ht="105" customHeight="1">
      <c r="A1" s="24"/>
      <c r="B1" s="24"/>
      <c r="C1" s="24"/>
      <c r="E1" s="85"/>
      <c r="G1" s="248" t="s">
        <v>157</v>
      </c>
      <c r="H1" s="248"/>
      <c r="I1" s="248"/>
      <c r="J1" s="248"/>
    </row>
    <row r="2" spans="1:10" ht="52.5" customHeight="1">
      <c r="A2" s="249" t="s">
        <v>5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ht="26.25" customHeight="1">
      <c r="A3" s="239" t="s">
        <v>21</v>
      </c>
      <c r="B3" s="239" t="s">
        <v>33</v>
      </c>
      <c r="C3" s="239" t="s">
        <v>29</v>
      </c>
      <c r="D3" s="242" t="s">
        <v>47</v>
      </c>
      <c r="E3" s="243"/>
      <c r="F3" s="243"/>
      <c r="G3" s="243"/>
      <c r="H3" s="243"/>
      <c r="I3" s="243"/>
      <c r="J3" s="244"/>
    </row>
    <row r="4" spans="1:10" ht="45.75" customHeight="1">
      <c r="A4" s="240"/>
      <c r="B4" s="240"/>
      <c r="C4" s="240"/>
      <c r="D4" s="231" t="s">
        <v>35</v>
      </c>
      <c r="E4" s="231" t="s">
        <v>36</v>
      </c>
      <c r="F4" s="231" t="s">
        <v>39</v>
      </c>
      <c r="G4" s="231" t="s">
        <v>40</v>
      </c>
      <c r="H4" s="231" t="s">
        <v>41</v>
      </c>
      <c r="I4" s="246" t="s">
        <v>42</v>
      </c>
      <c r="J4" s="84" t="s">
        <v>109</v>
      </c>
    </row>
    <row r="5" spans="1:10" ht="20.25" customHeight="1">
      <c r="A5" s="241"/>
      <c r="B5" s="241"/>
      <c r="C5" s="241"/>
      <c r="D5" s="245"/>
      <c r="E5" s="245"/>
      <c r="F5" s="245"/>
      <c r="G5" s="245"/>
      <c r="H5" s="245"/>
      <c r="I5" s="247"/>
      <c r="J5" s="38" t="s">
        <v>42</v>
      </c>
    </row>
    <row r="6" spans="1:10" ht="21" customHeight="1">
      <c r="A6" s="235" t="s">
        <v>196</v>
      </c>
      <c r="B6" s="236"/>
      <c r="C6" s="236"/>
      <c r="D6" s="236"/>
      <c r="E6" s="236"/>
      <c r="F6" s="236"/>
      <c r="G6" s="236"/>
      <c r="H6" s="236"/>
      <c r="I6" s="236"/>
      <c r="J6" s="237"/>
    </row>
    <row r="7" spans="1:10" s="93" customFormat="1" ht="15.75">
      <c r="A7" s="92">
        <v>1</v>
      </c>
      <c r="B7" s="107" t="s">
        <v>4</v>
      </c>
      <c r="C7" s="91">
        <v>0</v>
      </c>
      <c r="D7" s="91">
        <v>0</v>
      </c>
      <c r="E7" s="91"/>
      <c r="F7" s="127">
        <v>103383.3</v>
      </c>
      <c r="G7" s="91">
        <f>G11+G10</f>
        <v>83928.5</v>
      </c>
      <c r="H7" s="127">
        <f>H11+H10</f>
        <v>45263.8</v>
      </c>
      <c r="I7" s="145">
        <f>I11+I10</f>
        <v>8404.8</v>
      </c>
      <c r="J7" s="91">
        <v>0</v>
      </c>
    </row>
    <row r="8" spans="1:10" s="93" customFormat="1" ht="14.25" customHeight="1">
      <c r="A8" s="92"/>
      <c r="B8" s="94" t="s">
        <v>25</v>
      </c>
      <c r="C8" s="91">
        <v>0</v>
      </c>
      <c r="D8" s="91">
        <v>0</v>
      </c>
      <c r="E8" s="91"/>
      <c r="F8" s="91"/>
      <c r="G8" s="91">
        <v>0</v>
      </c>
      <c r="H8" s="91">
        <v>0</v>
      </c>
      <c r="I8" s="146"/>
      <c r="J8" s="91">
        <v>0</v>
      </c>
    </row>
    <row r="9" spans="1:10" s="93" customFormat="1" ht="15.75" customHeight="1">
      <c r="A9" s="92"/>
      <c r="B9" s="94" t="s">
        <v>23</v>
      </c>
      <c r="C9" s="91">
        <v>0</v>
      </c>
      <c r="D9" s="91">
        <v>0</v>
      </c>
      <c r="E9" s="91"/>
      <c r="F9" s="91">
        <v>0</v>
      </c>
      <c r="G9" s="91">
        <v>0</v>
      </c>
      <c r="H9" s="91">
        <v>0</v>
      </c>
      <c r="I9" s="146"/>
      <c r="J9" s="91">
        <v>0</v>
      </c>
    </row>
    <row r="10" spans="1:10" s="93" customFormat="1" ht="16.5" customHeight="1">
      <c r="A10" s="92"/>
      <c r="B10" s="94" t="s">
        <v>24</v>
      </c>
      <c r="C10" s="91">
        <v>0</v>
      </c>
      <c r="D10" s="91">
        <v>0</v>
      </c>
      <c r="E10" s="91"/>
      <c r="F10" s="127">
        <v>102866.4</v>
      </c>
      <c r="G10" s="91">
        <v>83271.8</v>
      </c>
      <c r="H10" s="127">
        <v>45103.6</v>
      </c>
      <c r="I10" s="145">
        <v>7640.7</v>
      </c>
      <c r="J10" s="91">
        <v>0</v>
      </c>
    </row>
    <row r="11" spans="2:10" s="93" customFormat="1" ht="15.75">
      <c r="B11" s="94" t="s">
        <v>195</v>
      </c>
      <c r="C11" s="91">
        <v>0</v>
      </c>
      <c r="D11" s="91">
        <v>0</v>
      </c>
      <c r="E11" s="91"/>
      <c r="F11" s="127">
        <v>516.9</v>
      </c>
      <c r="G11" s="91">
        <v>656.7</v>
      </c>
      <c r="H11" s="127">
        <v>160.2</v>
      </c>
      <c r="I11" s="145">
        <v>764.1</v>
      </c>
      <c r="J11" s="91">
        <v>0</v>
      </c>
    </row>
    <row r="12" spans="1:10" s="93" customFormat="1" ht="17.25" customHeight="1">
      <c r="A12" s="92"/>
      <c r="B12" s="94" t="s">
        <v>110</v>
      </c>
      <c r="C12" s="91">
        <v>0</v>
      </c>
      <c r="D12" s="91">
        <v>0</v>
      </c>
      <c r="E12" s="91"/>
      <c r="F12" s="91">
        <v>0</v>
      </c>
      <c r="G12" s="91">
        <v>0</v>
      </c>
      <c r="H12" s="91">
        <v>0</v>
      </c>
      <c r="I12" s="91"/>
      <c r="J12" s="91">
        <v>0</v>
      </c>
    </row>
    <row r="13" spans="1:10" s="93" customFormat="1" ht="15.75">
      <c r="A13" s="92"/>
      <c r="B13" s="107"/>
      <c r="C13" s="91"/>
      <c r="D13" s="91"/>
      <c r="E13" s="91"/>
      <c r="F13" s="91"/>
      <c r="G13" s="91"/>
      <c r="H13" s="91"/>
      <c r="I13" s="91"/>
      <c r="J13" s="91"/>
    </row>
    <row r="14" spans="1:10" s="93" customFormat="1" ht="15.75">
      <c r="A14" s="92"/>
      <c r="B14" s="94"/>
      <c r="C14" s="91"/>
      <c r="E14" s="91"/>
      <c r="F14" s="91"/>
      <c r="G14" s="91"/>
      <c r="H14" s="91"/>
      <c r="I14" s="91"/>
      <c r="J14" s="91"/>
    </row>
    <row r="15" spans="1:10" ht="15.75" customHeight="1">
      <c r="A15" s="39"/>
      <c r="B15" s="41"/>
      <c r="C15" s="40"/>
      <c r="D15" s="40"/>
      <c r="E15" s="40"/>
      <c r="F15" s="40"/>
      <c r="G15" s="40"/>
      <c r="H15" s="40"/>
      <c r="I15" s="40"/>
      <c r="J15" s="78"/>
    </row>
    <row r="16" spans="1:10" ht="14.25" customHeight="1">
      <c r="A16" s="39"/>
      <c r="B16" s="41"/>
      <c r="C16" s="40"/>
      <c r="D16" s="40"/>
      <c r="E16" s="40"/>
      <c r="F16" s="40"/>
      <c r="G16" s="40"/>
      <c r="H16" s="40"/>
      <c r="I16" s="40"/>
      <c r="J16" s="78"/>
    </row>
    <row r="17" spans="1:9" ht="14.25" customHeight="1" hidden="1">
      <c r="A17" s="42"/>
      <c r="B17" s="43"/>
      <c r="C17" s="133" t="s">
        <v>38</v>
      </c>
      <c r="D17" s="44">
        <v>873445.6</v>
      </c>
      <c r="E17" s="44">
        <v>796955.7</v>
      </c>
      <c r="F17" s="44">
        <v>1129979.5</v>
      </c>
      <c r="G17" s="44">
        <v>2680746.2</v>
      </c>
      <c r="H17" s="45"/>
      <c r="I17" s="45"/>
    </row>
    <row r="18" spans="1:9" ht="14.25" customHeight="1" hidden="1">
      <c r="A18" s="42"/>
      <c r="B18" s="43"/>
      <c r="C18" s="133" t="s">
        <v>37</v>
      </c>
      <c r="D18" s="44" t="e">
        <f>D17-#REF!</f>
        <v>#REF!</v>
      </c>
      <c r="E18" s="44" t="e">
        <f>E17-#REF!</f>
        <v>#REF!</v>
      </c>
      <c r="F18" s="44" t="e">
        <f>F17-#REF!</f>
        <v>#REF!</v>
      </c>
      <c r="G18" s="44" t="e">
        <f>G17-#REF!</f>
        <v>#REF!</v>
      </c>
      <c r="H18" s="45"/>
      <c r="I18" s="45"/>
    </row>
    <row r="19" spans="1:10" ht="49.5" customHeight="1">
      <c r="A19" s="32"/>
      <c r="D19" s="34"/>
      <c r="E19" s="34"/>
      <c r="H19" s="238"/>
      <c r="I19" s="238"/>
      <c r="J19" s="238"/>
    </row>
    <row r="20" spans="1:4" ht="15.75">
      <c r="A20" s="46"/>
      <c r="B20" s="23"/>
      <c r="C20" s="24"/>
      <c r="D20" s="24"/>
    </row>
    <row r="21" spans="1:4" ht="15.75">
      <c r="A21" s="24"/>
      <c r="B21" s="23"/>
      <c r="C21" s="24"/>
      <c r="D21" s="24"/>
    </row>
    <row r="22" spans="2:4" ht="15.75">
      <c r="B22" s="23"/>
      <c r="C22" s="24"/>
      <c r="D22" s="24"/>
    </row>
    <row r="23" spans="1:4" ht="15.75">
      <c r="A23" s="24"/>
      <c r="B23" s="23"/>
      <c r="C23" s="24"/>
      <c r="D23" s="24"/>
    </row>
    <row r="24" ht="15.75">
      <c r="B24" s="23"/>
    </row>
    <row r="25" ht="15.75">
      <c r="B25" s="23"/>
    </row>
    <row r="26" ht="15.75">
      <c r="B26" s="23"/>
    </row>
    <row r="27" ht="15.75">
      <c r="B27" s="23"/>
    </row>
    <row r="28" ht="15.75">
      <c r="B28" s="23"/>
    </row>
    <row r="29" ht="15.75">
      <c r="B29" s="23"/>
    </row>
    <row r="30" ht="15.75">
      <c r="B30" s="23"/>
    </row>
    <row r="31" ht="15.75">
      <c r="B31" s="23"/>
    </row>
    <row r="32" ht="15.75">
      <c r="B32" s="23"/>
    </row>
    <row r="33" ht="15.75">
      <c r="B33" s="23"/>
    </row>
    <row r="34" ht="15.75">
      <c r="B34" s="23"/>
    </row>
    <row r="35" ht="15.75">
      <c r="B35" s="23"/>
    </row>
    <row r="36" ht="15.75">
      <c r="B36" s="23"/>
    </row>
    <row r="37" ht="15.75">
      <c r="B37" s="23"/>
    </row>
    <row r="38" ht="15.75">
      <c r="B38" s="23"/>
    </row>
    <row r="39" ht="15.75">
      <c r="B39" s="23"/>
    </row>
    <row r="40" ht="15.75">
      <c r="B40" s="23"/>
    </row>
    <row r="41" ht="15.75">
      <c r="B41" s="23"/>
    </row>
    <row r="42" ht="15.75">
      <c r="B42" s="23"/>
    </row>
    <row r="43" ht="15.75">
      <c r="B43" s="23"/>
    </row>
    <row r="44" ht="15.75">
      <c r="B44" s="23"/>
    </row>
    <row r="45" ht="15.75">
      <c r="B45" s="23"/>
    </row>
  </sheetData>
  <sheetProtection/>
  <autoFilter ref="A5:J5"/>
  <mergeCells count="14">
    <mergeCell ref="G4:G5"/>
    <mergeCell ref="H4:H5"/>
    <mergeCell ref="G1:J1"/>
    <mergeCell ref="A2:J2"/>
    <mergeCell ref="A6:J6"/>
    <mergeCell ref="H19:J19"/>
    <mergeCell ref="A3:A5"/>
    <mergeCell ref="B3:B5"/>
    <mergeCell ref="C3:C5"/>
    <mergeCell ref="D3:J3"/>
    <mergeCell ref="D4:D5"/>
    <mergeCell ref="I4:I5"/>
    <mergeCell ref="E4:E5"/>
    <mergeCell ref="F4:F5"/>
  </mergeCells>
  <printOptions/>
  <pageMargins left="0.4330708661417323" right="0.1968503937007874" top="0.5511811023622047" bottom="0.3937007874015748" header="0.1968503937007874" footer="0"/>
  <pageSetup firstPageNumber="1" useFirstPageNumber="1" fitToHeight="26" fitToWidth="1" horizontalDpi="600" verticalDpi="600" orientation="landscape" paperSize="9" scale="73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5.00390625" style="8" customWidth="1"/>
    <col min="2" max="2" width="38.00390625" style="8" customWidth="1"/>
    <col min="3" max="6" width="11.125" style="8" customWidth="1"/>
    <col min="7" max="7" width="10.25390625" style="8" customWidth="1"/>
    <col min="8" max="8" width="31.00390625" style="8" customWidth="1"/>
    <col min="9" max="16384" width="9.125" style="8" customWidth="1"/>
  </cols>
  <sheetData>
    <row r="1" spans="8:13" ht="94.5" customHeight="1">
      <c r="H1" s="62" t="s">
        <v>32</v>
      </c>
      <c r="J1" s="62"/>
      <c r="K1" s="62"/>
      <c r="L1" s="62"/>
      <c r="M1" s="62"/>
    </row>
    <row r="2" spans="1:8" ht="46.5" customHeight="1">
      <c r="A2" s="250" t="s">
        <v>111</v>
      </c>
      <c r="B2" s="250"/>
      <c r="C2" s="250"/>
      <c r="D2" s="250"/>
      <c r="E2" s="250"/>
      <c r="F2" s="250"/>
      <c r="G2" s="250"/>
      <c r="H2" s="250"/>
    </row>
    <row r="3" spans="1:8" ht="37.5" customHeight="1">
      <c r="A3" s="9" t="s">
        <v>21</v>
      </c>
      <c r="B3" s="9" t="s">
        <v>112</v>
      </c>
      <c r="C3" s="80" t="s">
        <v>35</v>
      </c>
      <c r="D3" s="80" t="s">
        <v>36</v>
      </c>
      <c r="E3" s="80" t="s">
        <v>39</v>
      </c>
      <c r="F3" s="80" t="s">
        <v>40</v>
      </c>
      <c r="G3" s="80" t="s">
        <v>41</v>
      </c>
      <c r="H3" s="9" t="s">
        <v>113</v>
      </c>
    </row>
    <row r="4" spans="1:8" ht="18" customHeight="1">
      <c r="A4" s="79"/>
      <c r="B4" s="77"/>
      <c r="C4" s="77"/>
      <c r="D4" s="77"/>
      <c r="E4" s="77"/>
      <c r="F4" s="77"/>
      <c r="G4" s="79"/>
      <c r="H4" s="79"/>
    </row>
    <row r="5" spans="1:8" ht="15.75">
      <c r="A5" s="61"/>
      <c r="B5" s="61"/>
      <c r="C5" s="61"/>
      <c r="D5" s="61"/>
      <c r="E5" s="61"/>
      <c r="F5" s="61"/>
      <c r="G5" s="61"/>
      <c r="H5" s="61"/>
    </row>
    <row r="6" spans="1:8" ht="15.75">
      <c r="A6" s="61"/>
      <c r="B6" s="61"/>
      <c r="C6" s="61"/>
      <c r="D6" s="61"/>
      <c r="E6" s="61"/>
      <c r="F6" s="61"/>
      <c r="G6" s="61"/>
      <c r="H6" s="61"/>
    </row>
    <row r="7" spans="1:8" ht="15.75">
      <c r="A7" s="61"/>
      <c r="B7" s="61"/>
      <c r="C7" s="61"/>
      <c r="D7" s="61"/>
      <c r="E7" s="61"/>
      <c r="F7" s="61"/>
      <c r="G7" s="61"/>
      <c r="H7" s="61"/>
    </row>
    <row r="8" spans="1:8" ht="15.75">
      <c r="A8" s="61"/>
      <c r="B8" s="61"/>
      <c r="C8" s="61"/>
      <c r="D8" s="61"/>
      <c r="E8" s="61"/>
      <c r="F8" s="61"/>
      <c r="G8" s="61"/>
      <c r="H8" s="61"/>
    </row>
  </sheetData>
  <sheetProtection/>
  <mergeCells count="1">
    <mergeCell ref="A2:H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P382"/>
  <sheetViews>
    <sheetView zoomScalePageLayoutView="0" workbookViewId="0" topLeftCell="A1">
      <selection activeCell="E63" sqref="E63"/>
    </sheetView>
  </sheetViews>
  <sheetFormatPr defaultColWidth="9.00390625" defaultRowHeight="12.75"/>
  <cols>
    <col min="1" max="1" width="6.75390625" style="192" customWidth="1"/>
    <col min="2" max="2" width="26.375" style="161" customWidth="1"/>
    <col min="3" max="3" width="34.25390625" style="161" customWidth="1"/>
    <col min="4" max="4" width="25.125" style="161" customWidth="1"/>
    <col min="5" max="7" width="15.75390625" style="161" customWidth="1"/>
    <col min="8" max="16384" width="9.125" style="161" customWidth="1"/>
  </cols>
  <sheetData>
    <row r="1" spans="6:7" ht="59.25" customHeight="1">
      <c r="F1" s="263" t="s">
        <v>233</v>
      </c>
      <c r="G1" s="263"/>
    </row>
    <row r="3" spans="1:7" ht="15.75" customHeight="1">
      <c r="A3" s="264" t="s">
        <v>222</v>
      </c>
      <c r="B3" s="264"/>
      <c r="C3" s="264"/>
      <c r="D3" s="264"/>
      <c r="E3" s="264"/>
      <c r="F3" s="264"/>
      <c r="G3" s="264"/>
    </row>
    <row r="4" spans="1:7" ht="15.75">
      <c r="A4" s="264" t="s">
        <v>223</v>
      </c>
      <c r="B4" s="264"/>
      <c r="C4" s="264"/>
      <c r="D4" s="264"/>
      <c r="E4" s="264"/>
      <c r="F4" s="264"/>
      <c r="G4" s="264"/>
    </row>
    <row r="5" ht="15.75">
      <c r="A5" s="12"/>
    </row>
    <row r="6" spans="1:7" ht="43.5" customHeight="1">
      <c r="A6" s="260" t="s">
        <v>224</v>
      </c>
      <c r="B6" s="260" t="s">
        <v>225</v>
      </c>
      <c r="C6" s="262" t="s">
        <v>226</v>
      </c>
      <c r="D6" s="260" t="s">
        <v>227</v>
      </c>
      <c r="E6" s="260" t="s">
        <v>228</v>
      </c>
      <c r="F6" s="260"/>
      <c r="G6" s="260"/>
    </row>
    <row r="7" spans="1:7" ht="28.5" customHeight="1">
      <c r="A7" s="260"/>
      <c r="B7" s="260"/>
      <c r="C7" s="262"/>
      <c r="D7" s="260"/>
      <c r="E7" s="162" t="s">
        <v>229</v>
      </c>
      <c r="F7" s="162" t="s">
        <v>230</v>
      </c>
      <c r="G7" s="162" t="s">
        <v>231</v>
      </c>
    </row>
    <row r="8" spans="1:7" ht="12.75">
      <c r="A8" s="162">
        <v>1</v>
      </c>
      <c r="B8" s="162">
        <v>2</v>
      </c>
      <c r="C8" s="162">
        <v>3</v>
      </c>
      <c r="D8" s="162">
        <v>4</v>
      </c>
      <c r="E8" s="162">
        <v>5</v>
      </c>
      <c r="F8" s="162">
        <v>6</v>
      </c>
      <c r="G8" s="162">
        <v>7</v>
      </c>
    </row>
    <row r="9" spans="1:7" ht="12.75">
      <c r="A9" s="260">
        <v>1</v>
      </c>
      <c r="B9" s="261" t="s">
        <v>319</v>
      </c>
      <c r="C9" s="193" t="s">
        <v>320</v>
      </c>
      <c r="D9" s="195" t="s">
        <v>321</v>
      </c>
      <c r="E9" s="163">
        <v>403</v>
      </c>
      <c r="F9" s="163">
        <v>403</v>
      </c>
      <c r="G9" s="163">
        <v>403</v>
      </c>
    </row>
    <row r="10" spans="1:7" ht="51">
      <c r="A10" s="260"/>
      <c r="B10" s="261"/>
      <c r="C10" s="193" t="s">
        <v>322</v>
      </c>
      <c r="D10" s="195" t="s">
        <v>323</v>
      </c>
      <c r="E10" s="163">
        <v>25</v>
      </c>
      <c r="F10" s="163">
        <v>25</v>
      </c>
      <c r="G10" s="163">
        <v>25</v>
      </c>
    </row>
    <row r="11" spans="1:7" ht="38.25">
      <c r="A11" s="260"/>
      <c r="B11" s="261"/>
      <c r="C11" s="193" t="s">
        <v>324</v>
      </c>
      <c r="D11" s="195" t="s">
        <v>323</v>
      </c>
      <c r="E11" s="163">
        <v>0</v>
      </c>
      <c r="F11" s="163">
        <v>0</v>
      </c>
      <c r="G11" s="163">
        <v>0</v>
      </c>
    </row>
    <row r="12" spans="1:7" ht="76.5">
      <c r="A12" s="260"/>
      <c r="B12" s="261"/>
      <c r="C12" s="195" t="s">
        <v>325</v>
      </c>
      <c r="D12" s="195" t="s">
        <v>323</v>
      </c>
      <c r="E12" s="163">
        <v>4</v>
      </c>
      <c r="F12" s="163">
        <v>4</v>
      </c>
      <c r="G12" s="163">
        <v>4</v>
      </c>
    </row>
    <row r="13" spans="1:7" ht="15" customHeight="1">
      <c r="A13" s="162"/>
      <c r="B13" s="251" t="s">
        <v>232</v>
      </c>
      <c r="C13" s="252"/>
      <c r="D13" s="253"/>
      <c r="E13" s="196">
        <v>60096.7</v>
      </c>
      <c r="F13" s="196">
        <v>60096.7</v>
      </c>
      <c r="G13" s="196">
        <v>60096.7</v>
      </c>
    </row>
    <row r="14" spans="1:7" ht="12.75">
      <c r="A14" s="260">
        <v>2</v>
      </c>
      <c r="B14" s="261" t="s">
        <v>326</v>
      </c>
      <c r="C14" s="194" t="s">
        <v>320</v>
      </c>
      <c r="D14" s="194" t="s">
        <v>323</v>
      </c>
      <c r="E14" s="191">
        <v>356</v>
      </c>
      <c r="F14" s="191">
        <v>356</v>
      </c>
      <c r="G14" s="191">
        <v>356</v>
      </c>
    </row>
    <row r="15" spans="1:7" ht="76.5">
      <c r="A15" s="260"/>
      <c r="B15" s="261"/>
      <c r="C15" s="193" t="s">
        <v>327</v>
      </c>
      <c r="D15" s="193" t="s">
        <v>323</v>
      </c>
      <c r="E15" s="163">
        <v>9</v>
      </c>
      <c r="F15" s="163">
        <v>9</v>
      </c>
      <c r="G15" s="163">
        <v>9</v>
      </c>
    </row>
    <row r="16" spans="1:7" ht="51">
      <c r="A16" s="260"/>
      <c r="B16" s="261"/>
      <c r="C16" s="193" t="s">
        <v>342</v>
      </c>
      <c r="D16" s="193" t="s">
        <v>323</v>
      </c>
      <c r="E16" s="163">
        <v>34</v>
      </c>
      <c r="F16" s="163">
        <v>34</v>
      </c>
      <c r="G16" s="163">
        <v>34</v>
      </c>
    </row>
    <row r="17" spans="1:7" ht="14.25" customHeight="1">
      <c r="A17" s="162"/>
      <c r="B17" s="251" t="s">
        <v>232</v>
      </c>
      <c r="C17" s="252"/>
      <c r="D17" s="253"/>
      <c r="E17" s="196">
        <v>62602.8</v>
      </c>
      <c r="F17" s="196">
        <v>62602.8</v>
      </c>
      <c r="G17" s="196">
        <v>62602.8</v>
      </c>
    </row>
    <row r="18" spans="1:7" ht="12.75">
      <c r="A18" s="260">
        <v>3</v>
      </c>
      <c r="B18" s="261" t="s">
        <v>328</v>
      </c>
      <c r="C18" s="193" t="s">
        <v>329</v>
      </c>
      <c r="D18" s="193" t="s">
        <v>323</v>
      </c>
      <c r="E18" s="163">
        <v>25</v>
      </c>
      <c r="F18" s="163">
        <v>25</v>
      </c>
      <c r="G18" s="163">
        <v>25</v>
      </c>
    </row>
    <row r="19" spans="1:7" ht="63.75">
      <c r="A19" s="260"/>
      <c r="B19" s="261"/>
      <c r="C19" s="193" t="s">
        <v>330</v>
      </c>
      <c r="D19" s="193" t="s">
        <v>323</v>
      </c>
      <c r="E19" s="163">
        <v>57</v>
      </c>
      <c r="F19" s="163">
        <v>57</v>
      </c>
      <c r="G19" s="163">
        <v>57</v>
      </c>
    </row>
    <row r="20" spans="1:7" ht="12.75">
      <c r="A20" s="260"/>
      <c r="B20" s="261"/>
      <c r="C20" s="193" t="s">
        <v>331</v>
      </c>
      <c r="D20" s="193" t="s">
        <v>323</v>
      </c>
      <c r="E20" s="163">
        <v>14</v>
      </c>
      <c r="F20" s="163">
        <v>14</v>
      </c>
      <c r="G20" s="163">
        <v>14</v>
      </c>
    </row>
    <row r="21" spans="1:7" ht="12.75">
      <c r="A21" s="162"/>
      <c r="B21" s="251" t="s">
        <v>232</v>
      </c>
      <c r="C21" s="252"/>
      <c r="D21" s="253"/>
      <c r="E21" s="196">
        <v>12514.9</v>
      </c>
      <c r="F21" s="196">
        <v>12514.9</v>
      </c>
      <c r="G21" s="196">
        <v>12514.9</v>
      </c>
    </row>
    <row r="22" spans="1:7" ht="25.5">
      <c r="A22" s="162">
        <v>4</v>
      </c>
      <c r="B22" s="193" t="s">
        <v>332</v>
      </c>
      <c r="C22" s="193" t="s">
        <v>329</v>
      </c>
      <c r="D22" s="193" t="s">
        <v>323</v>
      </c>
      <c r="E22" s="163">
        <v>757</v>
      </c>
      <c r="F22" s="163">
        <v>757</v>
      </c>
      <c r="G22" s="163">
        <v>757</v>
      </c>
    </row>
    <row r="23" spans="1:7" ht="12.75">
      <c r="A23" s="162"/>
      <c r="B23" s="251" t="s">
        <v>232</v>
      </c>
      <c r="C23" s="252"/>
      <c r="D23" s="253"/>
      <c r="E23" s="196">
        <v>3752.3</v>
      </c>
      <c r="F23" s="196">
        <v>3752.3</v>
      </c>
      <c r="G23" s="196">
        <v>3752.3</v>
      </c>
    </row>
    <row r="24" spans="1:7" ht="25.5">
      <c r="A24" s="162">
        <v>5</v>
      </c>
      <c r="B24" s="193" t="s">
        <v>121</v>
      </c>
      <c r="C24" s="193" t="s">
        <v>333</v>
      </c>
      <c r="D24" s="193" t="s">
        <v>323</v>
      </c>
      <c r="E24" s="163">
        <v>432</v>
      </c>
      <c r="F24" s="163">
        <v>432</v>
      </c>
      <c r="G24" s="163">
        <v>432</v>
      </c>
    </row>
    <row r="25" spans="1:7" ht="12.75">
      <c r="A25" s="162"/>
      <c r="B25" s="251" t="s">
        <v>232</v>
      </c>
      <c r="C25" s="252"/>
      <c r="D25" s="253"/>
      <c r="E25" s="196">
        <v>2599.5</v>
      </c>
      <c r="F25" s="196">
        <v>2599.5</v>
      </c>
      <c r="G25" s="196">
        <v>2599.5</v>
      </c>
    </row>
    <row r="26" spans="1:7" ht="76.5">
      <c r="A26" s="162">
        <v>6</v>
      </c>
      <c r="B26" s="193" t="s">
        <v>389</v>
      </c>
      <c r="C26" s="193" t="s">
        <v>334</v>
      </c>
      <c r="D26" s="193" t="s">
        <v>369</v>
      </c>
      <c r="E26" s="163">
        <v>21</v>
      </c>
      <c r="F26" s="163">
        <v>21</v>
      </c>
      <c r="G26" s="163">
        <v>21</v>
      </c>
    </row>
    <row r="27" spans="1:7" ht="12.75">
      <c r="A27" s="162"/>
      <c r="B27" s="251" t="s">
        <v>232</v>
      </c>
      <c r="C27" s="252"/>
      <c r="D27" s="253"/>
      <c r="E27" s="196">
        <v>7673.6</v>
      </c>
      <c r="F27" s="196">
        <v>7673.6</v>
      </c>
      <c r="G27" s="196">
        <v>7673.6</v>
      </c>
    </row>
    <row r="28" spans="1:7" ht="12.75">
      <c r="A28" s="162">
        <v>7</v>
      </c>
      <c r="B28" s="193" t="s">
        <v>120</v>
      </c>
      <c r="C28" s="193" t="s">
        <v>120</v>
      </c>
      <c r="D28" s="193" t="s">
        <v>323</v>
      </c>
      <c r="E28" s="163">
        <v>837</v>
      </c>
      <c r="F28" s="163">
        <v>837</v>
      </c>
      <c r="G28" s="163">
        <v>837</v>
      </c>
    </row>
    <row r="29" spans="1:7" ht="12.75">
      <c r="A29" s="162"/>
      <c r="B29" s="251" t="s">
        <v>232</v>
      </c>
      <c r="C29" s="252"/>
      <c r="D29" s="253"/>
      <c r="E29" s="196">
        <v>5512.2</v>
      </c>
      <c r="F29" s="196">
        <v>5512.2</v>
      </c>
      <c r="G29" s="196">
        <v>5512.2</v>
      </c>
    </row>
    <row r="30" spans="1:7" ht="12.75">
      <c r="A30" s="260">
        <v>8</v>
      </c>
      <c r="B30" s="261" t="s">
        <v>137</v>
      </c>
      <c r="C30" s="193" t="s">
        <v>335</v>
      </c>
      <c r="D30" s="193" t="s">
        <v>323</v>
      </c>
      <c r="E30" s="163">
        <v>51</v>
      </c>
      <c r="F30" s="163">
        <v>51</v>
      </c>
      <c r="G30" s="163">
        <v>51</v>
      </c>
    </row>
    <row r="31" spans="1:7" ht="12.75">
      <c r="A31" s="260"/>
      <c r="B31" s="261"/>
      <c r="C31" s="193" t="s">
        <v>336</v>
      </c>
      <c r="D31" s="193" t="s">
        <v>323</v>
      </c>
      <c r="E31" s="163">
        <v>316</v>
      </c>
      <c r="F31" s="163">
        <v>316</v>
      </c>
      <c r="G31" s="163">
        <v>316</v>
      </c>
    </row>
    <row r="32" spans="1:7" ht="25.5">
      <c r="A32" s="260"/>
      <c r="B32" s="261"/>
      <c r="C32" s="193" t="s">
        <v>337</v>
      </c>
      <c r="D32" s="193" t="s">
        <v>323</v>
      </c>
      <c r="E32" s="163">
        <v>4</v>
      </c>
      <c r="F32" s="163">
        <v>4</v>
      </c>
      <c r="G32" s="163">
        <v>4</v>
      </c>
    </row>
    <row r="33" spans="1:7" ht="25.5">
      <c r="A33" s="260"/>
      <c r="B33" s="261"/>
      <c r="C33" s="193" t="s">
        <v>338</v>
      </c>
      <c r="D33" s="193" t="s">
        <v>323</v>
      </c>
      <c r="E33" s="163">
        <v>46</v>
      </c>
      <c r="F33" s="163">
        <v>46</v>
      </c>
      <c r="G33" s="163">
        <v>46</v>
      </c>
    </row>
    <row r="34" spans="1:7" ht="12.75">
      <c r="A34" s="162"/>
      <c r="B34" s="251" t="s">
        <v>232</v>
      </c>
      <c r="C34" s="252"/>
      <c r="D34" s="253"/>
      <c r="E34" s="196">
        <v>22250.4</v>
      </c>
      <c r="F34" s="196">
        <v>22250.4</v>
      </c>
      <c r="G34" s="196">
        <v>22250.4</v>
      </c>
    </row>
    <row r="35" spans="1:7" ht="38.25">
      <c r="A35" s="260">
        <v>9</v>
      </c>
      <c r="B35" s="261" t="s">
        <v>339</v>
      </c>
      <c r="C35" s="193" t="s">
        <v>340</v>
      </c>
      <c r="D35" s="193" t="s">
        <v>323</v>
      </c>
      <c r="E35" s="163">
        <v>51</v>
      </c>
      <c r="F35" s="163">
        <v>51</v>
      </c>
      <c r="G35" s="163">
        <v>51</v>
      </c>
    </row>
    <row r="36" spans="1:7" ht="38.25">
      <c r="A36" s="260"/>
      <c r="B36" s="261"/>
      <c r="C36" s="193" t="s">
        <v>341</v>
      </c>
      <c r="D36" s="193" t="s">
        <v>323</v>
      </c>
      <c r="E36" s="163">
        <v>316</v>
      </c>
      <c r="F36" s="163">
        <v>316</v>
      </c>
      <c r="G36" s="163">
        <v>316</v>
      </c>
    </row>
    <row r="37" spans="1:7" ht="12.75">
      <c r="A37" s="162"/>
      <c r="B37" s="251" t="s">
        <v>232</v>
      </c>
      <c r="C37" s="252"/>
      <c r="D37" s="253"/>
      <c r="E37" s="196">
        <v>20077</v>
      </c>
      <c r="F37" s="196">
        <v>20077</v>
      </c>
      <c r="G37" s="196">
        <v>20077</v>
      </c>
    </row>
    <row r="38" spans="1:7" ht="54">
      <c r="A38" s="162">
        <v>10</v>
      </c>
      <c r="B38" s="163" t="s">
        <v>332</v>
      </c>
      <c r="C38" s="163" t="s">
        <v>385</v>
      </c>
      <c r="D38" s="163" t="s">
        <v>372</v>
      </c>
      <c r="E38" s="163">
        <v>35424</v>
      </c>
      <c r="F38" s="163">
        <v>35424</v>
      </c>
      <c r="G38" s="163">
        <v>35424</v>
      </c>
    </row>
    <row r="39" spans="1:7" ht="12.75">
      <c r="A39" s="162"/>
      <c r="B39" s="251" t="s">
        <v>232</v>
      </c>
      <c r="C39" s="252"/>
      <c r="D39" s="253"/>
      <c r="E39" s="196">
        <v>1748.9</v>
      </c>
      <c r="F39" s="196">
        <v>1748.9</v>
      </c>
      <c r="G39" s="196">
        <v>1748.9</v>
      </c>
    </row>
    <row r="40" spans="1:7" ht="51" customHeight="1">
      <c r="A40" s="257">
        <v>11</v>
      </c>
      <c r="B40" s="254" t="s">
        <v>373</v>
      </c>
      <c r="C40" s="163" t="s">
        <v>386</v>
      </c>
      <c r="D40" s="163" t="s">
        <v>374</v>
      </c>
      <c r="E40" s="163">
        <v>16974</v>
      </c>
      <c r="F40" s="163">
        <v>16974</v>
      </c>
      <c r="G40" s="163">
        <v>16974</v>
      </c>
    </row>
    <row r="41" spans="1:7" ht="51" customHeight="1">
      <c r="A41" s="258"/>
      <c r="B41" s="255"/>
      <c r="C41" s="163" t="s">
        <v>388</v>
      </c>
      <c r="D41" s="163" t="s">
        <v>374</v>
      </c>
      <c r="E41" s="163">
        <v>6624</v>
      </c>
      <c r="F41" s="163">
        <v>6624</v>
      </c>
      <c r="G41" s="163">
        <v>6624</v>
      </c>
    </row>
    <row r="42" spans="1:7" ht="38.25">
      <c r="A42" s="259"/>
      <c r="B42" s="256"/>
      <c r="C42" s="163" t="s">
        <v>375</v>
      </c>
      <c r="D42" s="163" t="s">
        <v>374</v>
      </c>
      <c r="E42" s="163">
        <v>4186</v>
      </c>
      <c r="F42" s="163">
        <v>4186</v>
      </c>
      <c r="G42" s="163">
        <v>4186</v>
      </c>
    </row>
    <row r="43" spans="1:7" ht="12.75">
      <c r="A43" s="162"/>
      <c r="B43" s="251" t="s">
        <v>232</v>
      </c>
      <c r="C43" s="252"/>
      <c r="D43" s="253"/>
      <c r="E43" s="196">
        <v>2471</v>
      </c>
      <c r="F43" s="196">
        <v>2471</v>
      </c>
      <c r="G43" s="196">
        <v>2471</v>
      </c>
    </row>
    <row r="44" spans="1:7" ht="38.25">
      <c r="A44" s="162">
        <v>12</v>
      </c>
      <c r="B44" s="163" t="s">
        <v>376</v>
      </c>
      <c r="C44" s="163" t="s">
        <v>377</v>
      </c>
      <c r="D44" s="163" t="s">
        <v>378</v>
      </c>
      <c r="E44" s="163">
        <v>250</v>
      </c>
      <c r="F44" s="163">
        <v>250</v>
      </c>
      <c r="G44" s="163">
        <v>250</v>
      </c>
    </row>
    <row r="45" spans="1:7" ht="12.75">
      <c r="A45" s="162"/>
      <c r="B45" s="251" t="s">
        <v>232</v>
      </c>
      <c r="C45" s="252"/>
      <c r="D45" s="253"/>
      <c r="E45" s="196">
        <v>1563.6</v>
      </c>
      <c r="F45" s="196">
        <v>1563.6</v>
      </c>
      <c r="G45" s="196">
        <v>1563.6</v>
      </c>
    </row>
    <row r="46" spans="1:7" ht="51">
      <c r="A46" s="162">
        <v>13</v>
      </c>
      <c r="B46" s="163" t="s">
        <v>387</v>
      </c>
      <c r="C46" s="163" t="s">
        <v>379</v>
      </c>
      <c r="D46" s="163" t="s">
        <v>380</v>
      </c>
      <c r="E46" s="163">
        <v>18</v>
      </c>
      <c r="F46" s="163">
        <v>18</v>
      </c>
      <c r="G46" s="163">
        <v>18</v>
      </c>
    </row>
    <row r="47" spans="1:7" ht="12.75">
      <c r="A47" s="162"/>
      <c r="B47" s="251" t="s">
        <v>232</v>
      </c>
      <c r="C47" s="252"/>
      <c r="D47" s="253"/>
      <c r="E47" s="196">
        <v>463.8</v>
      </c>
      <c r="F47" s="196">
        <v>463.8</v>
      </c>
      <c r="G47" s="196">
        <v>463.8</v>
      </c>
    </row>
    <row r="48" spans="1:7" ht="51">
      <c r="A48" s="162">
        <v>14</v>
      </c>
      <c r="B48" s="163" t="s">
        <v>381</v>
      </c>
      <c r="C48" s="163" t="s">
        <v>377</v>
      </c>
      <c r="D48" s="163" t="s">
        <v>378</v>
      </c>
      <c r="E48" s="163">
        <v>20</v>
      </c>
      <c r="F48" s="163">
        <v>20</v>
      </c>
      <c r="G48" s="163">
        <v>20</v>
      </c>
    </row>
    <row r="49" spans="1:7" ht="12.75">
      <c r="A49" s="162"/>
      <c r="B49" s="251" t="s">
        <v>232</v>
      </c>
      <c r="C49" s="252"/>
      <c r="D49" s="253"/>
      <c r="E49" s="196">
        <v>771.5</v>
      </c>
      <c r="F49" s="196">
        <v>771.5</v>
      </c>
      <c r="G49" s="196">
        <v>771.5</v>
      </c>
    </row>
    <row r="50" spans="1:7" ht="89.25">
      <c r="A50" s="162">
        <v>15</v>
      </c>
      <c r="B50" s="163" t="s">
        <v>382</v>
      </c>
      <c r="C50" s="163" t="s">
        <v>377</v>
      </c>
      <c r="D50" s="163" t="s">
        <v>378</v>
      </c>
      <c r="E50" s="163">
        <v>2</v>
      </c>
      <c r="F50" s="163">
        <v>2</v>
      </c>
      <c r="G50" s="163">
        <v>2</v>
      </c>
    </row>
    <row r="51" spans="1:7" ht="12.75">
      <c r="A51" s="162"/>
      <c r="B51" s="251" t="s">
        <v>232</v>
      </c>
      <c r="C51" s="252"/>
      <c r="D51" s="253"/>
      <c r="E51" s="196">
        <v>500.8</v>
      </c>
      <c r="F51" s="196">
        <v>500.8</v>
      </c>
      <c r="G51" s="196">
        <v>500.8</v>
      </c>
    </row>
    <row r="52" spans="1:7" ht="38.25">
      <c r="A52" s="162">
        <v>16</v>
      </c>
      <c r="B52" s="163" t="s">
        <v>383</v>
      </c>
      <c r="C52" s="163" t="s">
        <v>384</v>
      </c>
      <c r="D52" s="163" t="s">
        <v>378</v>
      </c>
      <c r="E52" s="163">
        <v>14</v>
      </c>
      <c r="F52" s="163">
        <v>14</v>
      </c>
      <c r="G52" s="163">
        <v>14</v>
      </c>
    </row>
    <row r="53" spans="1:7" ht="12.75">
      <c r="A53" s="162"/>
      <c r="B53" s="251" t="s">
        <v>232</v>
      </c>
      <c r="C53" s="252"/>
      <c r="D53" s="253"/>
      <c r="E53" s="196">
        <v>277.5</v>
      </c>
      <c r="F53" s="196">
        <v>277.5</v>
      </c>
      <c r="G53" s="196">
        <v>277.5</v>
      </c>
    </row>
    <row r="54" spans="1:7" ht="38.25">
      <c r="A54" s="162">
        <v>17</v>
      </c>
      <c r="B54" s="163" t="s">
        <v>383</v>
      </c>
      <c r="C54" s="163" t="s">
        <v>384</v>
      </c>
      <c r="D54" s="163" t="s">
        <v>378</v>
      </c>
      <c r="E54" s="163">
        <v>5</v>
      </c>
      <c r="F54" s="163">
        <v>5</v>
      </c>
      <c r="G54" s="163">
        <v>5</v>
      </c>
    </row>
    <row r="55" spans="1:7" ht="16.5" customHeight="1">
      <c r="A55" s="162"/>
      <c r="B55" s="251" t="s">
        <v>232</v>
      </c>
      <c r="C55" s="252"/>
      <c r="D55" s="253"/>
      <c r="E55" s="196">
        <v>277.5</v>
      </c>
      <c r="F55" s="196">
        <v>277.5</v>
      </c>
      <c r="G55" s="196">
        <v>277.5</v>
      </c>
    </row>
    <row r="57" ht="15.75">
      <c r="A57" s="65" t="s">
        <v>371</v>
      </c>
    </row>
    <row r="382" ht="12.75"/>
  </sheetData>
  <sheetProtection/>
  <mergeCells count="37">
    <mergeCell ref="B6:B7"/>
    <mergeCell ref="C6:C7"/>
    <mergeCell ref="D6:D7"/>
    <mergeCell ref="E6:G6"/>
    <mergeCell ref="F1:G1"/>
    <mergeCell ref="A3:G3"/>
    <mergeCell ref="A4:G4"/>
    <mergeCell ref="A6:A7"/>
    <mergeCell ref="B18:B20"/>
    <mergeCell ref="A30:A33"/>
    <mergeCell ref="B30:B33"/>
    <mergeCell ref="A35:A36"/>
    <mergeCell ref="B35:B36"/>
    <mergeCell ref="A9:A12"/>
    <mergeCell ref="B9:B12"/>
    <mergeCell ref="A14:A16"/>
    <mergeCell ref="B14:B16"/>
    <mergeCell ref="A40:A42"/>
    <mergeCell ref="B17:D17"/>
    <mergeCell ref="B13:D13"/>
    <mergeCell ref="B21:D21"/>
    <mergeCell ref="B23:D23"/>
    <mergeCell ref="B25:D25"/>
    <mergeCell ref="B27:D27"/>
    <mergeCell ref="B29:D29"/>
    <mergeCell ref="B34:D34"/>
    <mergeCell ref="A18:A20"/>
    <mergeCell ref="B51:D51"/>
    <mergeCell ref="B53:D53"/>
    <mergeCell ref="B55:D55"/>
    <mergeCell ref="B37:D37"/>
    <mergeCell ref="B39:D39"/>
    <mergeCell ref="B43:D43"/>
    <mergeCell ref="B45:D45"/>
    <mergeCell ref="B47:D47"/>
    <mergeCell ref="B49:D49"/>
    <mergeCell ref="B40:B42"/>
  </mergeCells>
  <hyperlinks>
    <hyperlink ref="C6" location="P382" display="P382"/>
  </hyperlink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29"/>
  <sheetViews>
    <sheetView view="pageBreakPreview" zoomScale="90" zoomScaleNormal="79" zoomScaleSheetLayoutView="90" workbookViewId="0" topLeftCell="A1">
      <pane ySplit="5" topLeftCell="A6" activePane="bottomLeft" state="frozen"/>
      <selection pane="topLeft" activeCell="A1" sqref="A1"/>
      <selection pane="bottomLeft" activeCell="A2" sqref="A2:H2"/>
    </sheetView>
  </sheetViews>
  <sheetFormatPr defaultColWidth="9.00390625" defaultRowHeight="12.75"/>
  <cols>
    <col min="1" max="1" width="6.25390625" style="55" customWidth="1"/>
    <col min="2" max="2" width="79.125" style="1" customWidth="1"/>
    <col min="3" max="3" width="12.00390625" style="1" customWidth="1"/>
    <col min="4" max="4" width="15.75390625" style="1" customWidth="1"/>
    <col min="5" max="5" width="10.625" style="1" customWidth="1"/>
    <col min="6" max="16384" width="9.125" style="1" customWidth="1"/>
  </cols>
  <sheetData>
    <row r="1" spans="1:8" ht="52.5" customHeight="1">
      <c r="A1" s="47"/>
      <c r="B1" s="20"/>
      <c r="C1" s="267" t="s">
        <v>282</v>
      </c>
      <c r="D1" s="267"/>
      <c r="E1" s="267"/>
      <c r="F1" s="267"/>
      <c r="G1" s="267"/>
      <c r="H1" s="267"/>
    </row>
    <row r="2" spans="1:8" ht="37.5" customHeight="1">
      <c r="A2" s="200" t="s">
        <v>406</v>
      </c>
      <c r="B2" s="200"/>
      <c r="C2" s="200"/>
      <c r="D2" s="200"/>
      <c r="E2" s="200"/>
      <c r="F2" s="200"/>
      <c r="G2" s="200"/>
      <c r="H2" s="200"/>
    </row>
    <row r="3" spans="1:8" ht="25.5" customHeight="1">
      <c r="A3" s="271" t="s">
        <v>21</v>
      </c>
      <c r="B3" s="268" t="s">
        <v>114</v>
      </c>
      <c r="C3" s="268" t="s">
        <v>17</v>
      </c>
      <c r="D3" s="268" t="s">
        <v>49</v>
      </c>
      <c r="E3" s="268" t="s">
        <v>43</v>
      </c>
      <c r="F3" s="231" t="s">
        <v>44</v>
      </c>
      <c r="G3" s="231" t="s">
        <v>45</v>
      </c>
      <c r="H3" s="231" t="s">
        <v>46</v>
      </c>
    </row>
    <row r="4" spans="1:8" ht="25.5" customHeight="1">
      <c r="A4" s="272"/>
      <c r="B4" s="269"/>
      <c r="C4" s="269"/>
      <c r="D4" s="269"/>
      <c r="E4" s="269"/>
      <c r="F4" s="232"/>
      <c r="G4" s="232"/>
      <c r="H4" s="232"/>
    </row>
    <row r="5" spans="1:8" ht="25.5" customHeight="1">
      <c r="A5" s="273"/>
      <c r="B5" s="270"/>
      <c r="C5" s="270"/>
      <c r="D5" s="270"/>
      <c r="E5" s="270"/>
      <c r="F5" s="245"/>
      <c r="G5" s="245"/>
      <c r="H5" s="245"/>
    </row>
    <row r="6" spans="1:8" ht="53.25" customHeight="1">
      <c r="A6" s="278" t="s">
        <v>299</v>
      </c>
      <c r="B6" s="279"/>
      <c r="C6" s="279"/>
      <c r="D6" s="279"/>
      <c r="E6" s="279"/>
      <c r="F6" s="279"/>
      <c r="G6" s="279"/>
      <c r="H6" s="279"/>
    </row>
    <row r="7" spans="1:8" ht="33" customHeight="1">
      <c r="A7" s="276" t="s">
        <v>300</v>
      </c>
      <c r="B7" s="277"/>
      <c r="C7" s="277"/>
      <c r="D7" s="277"/>
      <c r="E7" s="277"/>
      <c r="F7" s="277"/>
      <c r="G7" s="277"/>
      <c r="H7" s="277"/>
    </row>
    <row r="8" spans="1:8" ht="58.5" customHeight="1">
      <c r="A8" s="64" t="s">
        <v>138</v>
      </c>
      <c r="B8" s="187" t="s">
        <v>55</v>
      </c>
      <c r="C8" s="54" t="s">
        <v>16</v>
      </c>
      <c r="D8" s="142" t="s">
        <v>14</v>
      </c>
      <c r="E8" s="143">
        <v>485.6</v>
      </c>
      <c r="F8" s="143">
        <v>485.6</v>
      </c>
      <c r="G8" s="143">
        <v>485.6</v>
      </c>
      <c r="H8" s="143">
        <v>485.6</v>
      </c>
    </row>
    <row r="9" spans="1:8" ht="70.5" customHeight="1">
      <c r="A9" s="26" t="s">
        <v>106</v>
      </c>
      <c r="B9" s="51" t="s">
        <v>293</v>
      </c>
      <c r="C9" s="54" t="s">
        <v>16</v>
      </c>
      <c r="D9" s="142" t="s">
        <v>14</v>
      </c>
      <c r="E9" s="131">
        <v>100</v>
      </c>
      <c r="F9" s="139">
        <v>50</v>
      </c>
      <c r="G9" s="54">
        <v>67</v>
      </c>
      <c r="H9" s="54">
        <v>83</v>
      </c>
    </row>
    <row r="10" spans="1:8" ht="105.75" customHeight="1">
      <c r="A10" s="26" t="s">
        <v>146</v>
      </c>
      <c r="B10" s="51" t="s">
        <v>211</v>
      </c>
      <c r="C10" s="13" t="s">
        <v>16</v>
      </c>
      <c r="D10" s="28" t="s">
        <v>14</v>
      </c>
      <c r="E10" s="131">
        <v>100</v>
      </c>
      <c r="F10" s="140">
        <v>100</v>
      </c>
      <c r="G10" s="13">
        <v>100</v>
      </c>
      <c r="H10" s="13">
        <v>100</v>
      </c>
    </row>
    <row r="11" spans="1:8" ht="45.75" customHeight="1">
      <c r="A11" s="274" t="s">
        <v>366</v>
      </c>
      <c r="B11" s="275"/>
      <c r="C11" s="275"/>
      <c r="D11" s="275"/>
      <c r="E11" s="275"/>
      <c r="F11" s="275"/>
      <c r="G11" s="275"/>
      <c r="H11" s="275"/>
    </row>
    <row r="12" spans="1:8" ht="85.5" customHeight="1">
      <c r="A12" s="26" t="s">
        <v>81</v>
      </c>
      <c r="B12" s="51" t="s">
        <v>212</v>
      </c>
      <c r="C12" s="21" t="s">
        <v>16</v>
      </c>
      <c r="D12" s="28" t="s">
        <v>13</v>
      </c>
      <c r="E12" s="126">
        <v>0</v>
      </c>
      <c r="F12" s="126">
        <v>0</v>
      </c>
      <c r="G12" s="126">
        <v>0</v>
      </c>
      <c r="H12" s="126">
        <v>0</v>
      </c>
    </row>
    <row r="13" spans="1:8" ht="74.25" customHeight="1">
      <c r="A13" s="26" t="s">
        <v>139</v>
      </c>
      <c r="B13" s="51" t="s">
        <v>294</v>
      </c>
      <c r="C13" s="21" t="s">
        <v>16</v>
      </c>
      <c r="D13" s="28" t="s">
        <v>13</v>
      </c>
      <c r="E13" s="53">
        <v>100</v>
      </c>
      <c r="F13" s="29">
        <v>100</v>
      </c>
      <c r="G13" s="29">
        <v>100</v>
      </c>
      <c r="H13" s="29">
        <v>100</v>
      </c>
    </row>
    <row r="14" spans="1:8" ht="41.25" customHeight="1">
      <c r="A14" s="26" t="s">
        <v>140</v>
      </c>
      <c r="B14" s="51" t="s">
        <v>166</v>
      </c>
      <c r="C14" s="13" t="s">
        <v>16</v>
      </c>
      <c r="D14" s="21" t="s">
        <v>14</v>
      </c>
      <c r="E14" s="29">
        <v>0</v>
      </c>
      <c r="F14" s="30">
        <v>0</v>
      </c>
      <c r="G14" s="30">
        <v>0</v>
      </c>
      <c r="H14" s="30">
        <v>0</v>
      </c>
    </row>
    <row r="15" spans="1:8" ht="72.75" customHeight="1">
      <c r="A15" s="26" t="s">
        <v>107</v>
      </c>
      <c r="B15" s="51" t="s">
        <v>11</v>
      </c>
      <c r="C15" s="21" t="s">
        <v>16</v>
      </c>
      <c r="D15" s="21" t="s">
        <v>14</v>
      </c>
      <c r="E15" s="13">
        <v>8.3</v>
      </c>
      <c r="F15" s="10">
        <v>8.3</v>
      </c>
      <c r="G15" s="10">
        <v>7.7</v>
      </c>
      <c r="H15" s="13">
        <v>7.6</v>
      </c>
    </row>
    <row r="16" spans="1:8" s="52" customFormat="1" ht="68.25" customHeight="1">
      <c r="A16" s="26" t="s">
        <v>52</v>
      </c>
      <c r="B16" s="51" t="s">
        <v>295</v>
      </c>
      <c r="C16" s="27" t="s">
        <v>16</v>
      </c>
      <c r="D16" s="49" t="s">
        <v>13</v>
      </c>
      <c r="E16" s="30">
        <v>50</v>
      </c>
      <c r="F16" s="10">
        <v>50</v>
      </c>
      <c r="G16" s="10">
        <v>67</v>
      </c>
      <c r="H16" s="10">
        <v>83</v>
      </c>
    </row>
    <row r="17" spans="1:8" ht="65.25" customHeight="1">
      <c r="A17" s="26" t="s">
        <v>82</v>
      </c>
      <c r="B17" s="51" t="s">
        <v>296</v>
      </c>
      <c r="C17" s="27" t="s">
        <v>16</v>
      </c>
      <c r="D17" s="21" t="s">
        <v>14</v>
      </c>
      <c r="E17" s="53">
        <v>50</v>
      </c>
      <c r="F17" s="27">
        <v>67</v>
      </c>
      <c r="G17" s="27">
        <v>83</v>
      </c>
      <c r="H17" s="27">
        <v>100</v>
      </c>
    </row>
    <row r="18" spans="1:8" ht="82.5" customHeight="1">
      <c r="A18" s="26" t="s">
        <v>148</v>
      </c>
      <c r="B18" s="51" t="s">
        <v>129</v>
      </c>
      <c r="C18" s="27" t="s">
        <v>16</v>
      </c>
      <c r="D18" s="21" t="s">
        <v>14</v>
      </c>
      <c r="E18" s="13">
        <v>100</v>
      </c>
      <c r="F18" s="21">
        <v>100</v>
      </c>
      <c r="G18" s="21">
        <v>100</v>
      </c>
      <c r="H18" s="27">
        <v>100</v>
      </c>
    </row>
    <row r="19" spans="1:8" ht="85.5" customHeight="1">
      <c r="A19" s="26" t="s">
        <v>149</v>
      </c>
      <c r="B19" s="103" t="s">
        <v>213</v>
      </c>
      <c r="C19" s="21" t="s">
        <v>16</v>
      </c>
      <c r="D19" s="21" t="s">
        <v>14</v>
      </c>
      <c r="E19" s="13">
        <v>100</v>
      </c>
      <c r="F19" s="21">
        <v>100</v>
      </c>
      <c r="G19" s="21">
        <v>100</v>
      </c>
      <c r="H19" s="21">
        <v>100</v>
      </c>
    </row>
    <row r="20" spans="1:4" ht="44.25" customHeight="1">
      <c r="A20" s="274" t="s">
        <v>207</v>
      </c>
      <c r="B20" s="275"/>
      <c r="C20" s="275"/>
      <c r="D20" s="175"/>
    </row>
    <row r="21" spans="1:8" ht="58.5" customHeight="1">
      <c r="A21" s="48" t="s">
        <v>152</v>
      </c>
      <c r="B21" s="103" t="s">
        <v>56</v>
      </c>
      <c r="C21" s="13" t="s">
        <v>16</v>
      </c>
      <c r="D21" s="21" t="s">
        <v>14</v>
      </c>
      <c r="E21" s="21">
        <v>70.8</v>
      </c>
      <c r="F21" s="21">
        <v>70.8</v>
      </c>
      <c r="G21" s="21">
        <v>70.9</v>
      </c>
      <c r="H21" s="21">
        <v>71</v>
      </c>
    </row>
    <row r="22" spans="1:6" ht="42" customHeight="1">
      <c r="A22" s="265" t="s">
        <v>136</v>
      </c>
      <c r="B22" s="266"/>
      <c r="C22" s="266"/>
      <c r="D22" s="266"/>
      <c r="E22" s="266"/>
      <c r="F22" s="266"/>
    </row>
    <row r="23" spans="1:8" ht="31.5">
      <c r="A23" s="31" t="s">
        <v>151</v>
      </c>
      <c r="B23" s="103" t="s">
        <v>274</v>
      </c>
      <c r="C23" s="21" t="s">
        <v>16</v>
      </c>
      <c r="D23" s="21" t="s">
        <v>14</v>
      </c>
      <c r="E23" s="28">
        <v>65.9</v>
      </c>
      <c r="F23" s="28">
        <v>72</v>
      </c>
      <c r="G23" s="28">
        <v>73</v>
      </c>
      <c r="H23" s="28">
        <v>75</v>
      </c>
    </row>
    <row r="24" spans="1:5" ht="20.25" customHeight="1">
      <c r="A24" s="72"/>
      <c r="B24" s="57"/>
      <c r="C24" s="58"/>
      <c r="D24" s="58"/>
      <c r="E24" s="58"/>
    </row>
    <row r="25" spans="1:6" ht="26.25" customHeight="1">
      <c r="A25" s="265" t="s">
        <v>301</v>
      </c>
      <c r="B25" s="266"/>
      <c r="C25" s="266"/>
      <c r="D25" s="266"/>
      <c r="E25" s="266"/>
      <c r="F25" s="266"/>
    </row>
    <row r="26" spans="1:8" ht="31.5">
      <c r="A26" s="31" t="s">
        <v>285</v>
      </c>
      <c r="B26" s="103" t="s">
        <v>317</v>
      </c>
      <c r="C26" s="21" t="s">
        <v>16</v>
      </c>
      <c r="D26" s="21" t="s">
        <v>14</v>
      </c>
      <c r="E26" s="21">
        <v>89.9</v>
      </c>
      <c r="F26" s="28">
        <v>89.9</v>
      </c>
      <c r="G26" s="28">
        <v>90.2</v>
      </c>
      <c r="H26" s="28">
        <v>90.2</v>
      </c>
    </row>
    <row r="27" spans="1:8" ht="31.5">
      <c r="A27" s="31" t="s">
        <v>344</v>
      </c>
      <c r="B27" s="103" t="s">
        <v>359</v>
      </c>
      <c r="C27" s="21" t="s">
        <v>16</v>
      </c>
      <c r="D27" s="21" t="s">
        <v>14</v>
      </c>
      <c r="E27" s="21">
        <v>238</v>
      </c>
      <c r="F27" s="21">
        <v>238</v>
      </c>
      <c r="G27" s="21">
        <v>238</v>
      </c>
      <c r="H27" s="21">
        <v>238</v>
      </c>
    </row>
    <row r="29" s="161" customFormat="1" ht="15.75">
      <c r="A29" s="65" t="s">
        <v>371</v>
      </c>
    </row>
  </sheetData>
  <sheetProtection/>
  <mergeCells count="16">
    <mergeCell ref="F3:F5"/>
    <mergeCell ref="A22:F22"/>
    <mergeCell ref="A20:C20"/>
    <mergeCell ref="A7:H7"/>
    <mergeCell ref="A11:H11"/>
    <mergeCell ref="A6:H6"/>
    <mergeCell ref="A2:H2"/>
    <mergeCell ref="A25:F25"/>
    <mergeCell ref="C1:H1"/>
    <mergeCell ref="D3:D5"/>
    <mergeCell ref="E3:E5"/>
    <mergeCell ref="H3:H5"/>
    <mergeCell ref="A3:A5"/>
    <mergeCell ref="B3:B5"/>
    <mergeCell ref="C3:C5"/>
    <mergeCell ref="G3:G5"/>
  </mergeCells>
  <printOptions/>
  <pageMargins left="0.5118110236220472" right="0.5118110236220472" top="0.5511811023622047" bottom="0.35433070866141736" header="0.31496062992125984" footer="0.31496062992125984"/>
  <pageSetup fitToHeight="3" fitToWidth="1" horizontalDpi="600" verticalDpi="600" orientation="landscape" paperSize="9" scale="91" r:id="rId3"/>
  <headerFooter differentFirst="1">
    <oddHeader>&amp;C&amp;P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78"/>
  <sheetViews>
    <sheetView view="pageBreakPreview" zoomScale="80" zoomScaleSheetLayoutView="80" workbookViewId="0" topLeftCell="C1">
      <selection activeCell="K1" sqref="K1:N1"/>
    </sheetView>
  </sheetViews>
  <sheetFormatPr defaultColWidth="9.00390625" defaultRowHeight="12.75"/>
  <cols>
    <col min="1" max="1" width="13.00390625" style="6" customWidth="1"/>
    <col min="2" max="2" width="80.625" style="71" customWidth="1"/>
    <col min="3" max="3" width="21.875" style="52" customWidth="1"/>
    <col min="4" max="5" width="9.125" style="7" customWidth="1"/>
    <col min="6" max="6" width="15.25390625" style="7" customWidth="1"/>
    <col min="7" max="7" width="7.375" style="7" customWidth="1"/>
    <col min="8" max="10" width="15.625" style="111" customWidth="1"/>
    <col min="11" max="11" width="19.125" style="111" customWidth="1"/>
    <col min="12" max="12" width="54.25390625" style="1" customWidth="1"/>
    <col min="13" max="13" width="12.00390625" style="1" customWidth="1"/>
    <col min="14" max="14" width="15.375" style="1" customWidth="1"/>
    <col min="15" max="15" width="21.125" style="1" customWidth="1"/>
    <col min="16" max="16384" width="9.125" style="1" customWidth="1"/>
  </cols>
  <sheetData>
    <row r="1" spans="1:15" s="3" customFormat="1" ht="60" customHeight="1">
      <c r="A1" s="2"/>
      <c r="B1" s="117"/>
      <c r="C1" s="59"/>
      <c r="D1" s="4"/>
      <c r="E1" s="4"/>
      <c r="F1" s="4"/>
      <c r="G1" s="4"/>
      <c r="H1" s="108"/>
      <c r="I1" s="108"/>
      <c r="J1" s="108"/>
      <c r="K1" s="294" t="s">
        <v>313</v>
      </c>
      <c r="L1" s="294"/>
      <c r="M1" s="294"/>
      <c r="N1" s="294"/>
      <c r="O1" s="120"/>
    </row>
    <row r="2" spans="1:12" s="3" customFormat="1" ht="23.25" customHeight="1">
      <c r="A2" s="280" t="s">
        <v>73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 s="3" customFormat="1" ht="24.75" customHeight="1">
      <c r="A3" s="230" t="s">
        <v>21</v>
      </c>
      <c r="B3" s="223" t="s">
        <v>28</v>
      </c>
      <c r="C3" s="230" t="s">
        <v>63</v>
      </c>
      <c r="D3" s="230" t="s">
        <v>62</v>
      </c>
      <c r="E3" s="230"/>
      <c r="F3" s="230"/>
      <c r="G3" s="230"/>
      <c r="H3" s="298" t="s">
        <v>67</v>
      </c>
      <c r="I3" s="298"/>
      <c r="J3" s="298"/>
      <c r="K3" s="298"/>
      <c r="L3" s="230" t="s">
        <v>90</v>
      </c>
    </row>
    <row r="4" spans="1:12" s="3" customFormat="1" ht="42" customHeight="1">
      <c r="A4" s="230"/>
      <c r="B4" s="223"/>
      <c r="C4" s="230"/>
      <c r="D4" s="10" t="s">
        <v>63</v>
      </c>
      <c r="E4" s="10" t="s">
        <v>64</v>
      </c>
      <c r="F4" s="10" t="s">
        <v>65</v>
      </c>
      <c r="G4" s="10" t="s">
        <v>66</v>
      </c>
      <c r="H4" s="68">
        <v>2019</v>
      </c>
      <c r="I4" s="68">
        <v>2020</v>
      </c>
      <c r="J4" s="68">
        <v>2021</v>
      </c>
      <c r="K4" s="109" t="s">
        <v>68</v>
      </c>
      <c r="L4" s="230"/>
    </row>
    <row r="5" spans="1:12" ht="26.25" customHeight="1">
      <c r="A5" s="286" t="s">
        <v>299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8"/>
    </row>
    <row r="6" spans="1:12" ht="24" customHeight="1">
      <c r="A6" s="284" t="s">
        <v>300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</row>
    <row r="7" spans="1:12" ht="147.75" customHeight="1">
      <c r="A7" s="26" t="s">
        <v>138</v>
      </c>
      <c r="B7" s="112" t="s">
        <v>99</v>
      </c>
      <c r="C7" s="10" t="s">
        <v>12</v>
      </c>
      <c r="D7" s="68" t="s">
        <v>198</v>
      </c>
      <c r="E7" s="10" t="s">
        <v>83</v>
      </c>
      <c r="F7" s="68" t="s">
        <v>236</v>
      </c>
      <c r="G7" s="68" t="s">
        <v>175</v>
      </c>
      <c r="H7" s="149">
        <v>19089.9</v>
      </c>
      <c r="I7" s="149">
        <v>22491.9</v>
      </c>
      <c r="J7" s="149">
        <v>22491.9</v>
      </c>
      <c r="K7" s="149">
        <f aca="true" t="shared" si="0" ref="K7:K13">SUM(H7:J7)</f>
        <v>64073.7</v>
      </c>
      <c r="L7" s="295" t="s">
        <v>302</v>
      </c>
    </row>
    <row r="8" spans="1:12" ht="88.5" customHeight="1">
      <c r="A8" s="26" t="s">
        <v>145</v>
      </c>
      <c r="B8" s="112" t="s">
        <v>354</v>
      </c>
      <c r="C8" s="10" t="s">
        <v>12</v>
      </c>
      <c r="D8" s="68" t="s">
        <v>198</v>
      </c>
      <c r="E8" s="10" t="s">
        <v>83</v>
      </c>
      <c r="F8" s="68" t="s">
        <v>237</v>
      </c>
      <c r="G8" s="10" t="s">
        <v>168</v>
      </c>
      <c r="H8" s="149">
        <v>4694.8</v>
      </c>
      <c r="I8" s="149">
        <v>4694.8</v>
      </c>
      <c r="J8" s="149">
        <v>3694.8</v>
      </c>
      <c r="K8" s="149">
        <f t="shared" si="0"/>
        <v>13084.4</v>
      </c>
      <c r="L8" s="295"/>
    </row>
    <row r="9" spans="1:12" ht="171" customHeight="1">
      <c r="A9" s="26" t="s">
        <v>146</v>
      </c>
      <c r="B9" s="166" t="s">
        <v>266</v>
      </c>
      <c r="C9" s="10" t="s">
        <v>197</v>
      </c>
      <c r="D9" s="68" t="s">
        <v>198</v>
      </c>
      <c r="E9" s="10" t="s">
        <v>160</v>
      </c>
      <c r="F9" s="68" t="s">
        <v>161</v>
      </c>
      <c r="G9" s="10" t="s">
        <v>177</v>
      </c>
      <c r="H9" s="149">
        <v>9660.5</v>
      </c>
      <c r="I9" s="149">
        <v>9660.5</v>
      </c>
      <c r="J9" s="149">
        <v>9660.5</v>
      </c>
      <c r="K9" s="149">
        <f t="shared" si="0"/>
        <v>28981.5</v>
      </c>
      <c r="L9" s="295"/>
    </row>
    <row r="10" spans="1:12" ht="101.25" customHeight="1">
      <c r="A10" s="26" t="s">
        <v>147</v>
      </c>
      <c r="B10" s="166" t="s">
        <v>100</v>
      </c>
      <c r="C10" s="10" t="s">
        <v>12</v>
      </c>
      <c r="D10" s="68" t="s">
        <v>198</v>
      </c>
      <c r="E10" s="10" t="s">
        <v>83</v>
      </c>
      <c r="F10" s="68" t="s">
        <v>238</v>
      </c>
      <c r="G10" s="10" t="s">
        <v>177</v>
      </c>
      <c r="H10" s="149">
        <v>15073.4</v>
      </c>
      <c r="I10" s="149">
        <v>15073.4</v>
      </c>
      <c r="J10" s="149">
        <v>15073.4</v>
      </c>
      <c r="K10" s="149">
        <f t="shared" si="0"/>
        <v>45220.2</v>
      </c>
      <c r="L10" s="295"/>
    </row>
    <row r="11" spans="1:12" ht="226.5" customHeight="1">
      <c r="A11" s="26" t="s">
        <v>255</v>
      </c>
      <c r="B11" s="112" t="s">
        <v>267</v>
      </c>
      <c r="C11" s="10" t="s">
        <v>197</v>
      </c>
      <c r="D11" s="68" t="s">
        <v>198</v>
      </c>
      <c r="E11" s="10" t="s">
        <v>84</v>
      </c>
      <c r="F11" s="68" t="s">
        <v>239</v>
      </c>
      <c r="G11" s="10" t="s">
        <v>156</v>
      </c>
      <c r="H11" s="149">
        <v>8.4</v>
      </c>
      <c r="I11" s="149">
        <v>8.4</v>
      </c>
      <c r="J11" s="149">
        <v>8.4</v>
      </c>
      <c r="K11" s="149">
        <f t="shared" si="0"/>
        <v>25.2</v>
      </c>
      <c r="L11" s="180" t="s">
        <v>303</v>
      </c>
    </row>
    <row r="12" spans="1:12" ht="119.25" customHeight="1">
      <c r="A12" s="26" t="s">
        <v>256</v>
      </c>
      <c r="B12" s="67" t="s">
        <v>134</v>
      </c>
      <c r="C12" s="10" t="s">
        <v>197</v>
      </c>
      <c r="D12" s="68" t="s">
        <v>198</v>
      </c>
      <c r="E12" s="10" t="s">
        <v>105</v>
      </c>
      <c r="F12" s="68" t="s">
        <v>240</v>
      </c>
      <c r="G12" s="10" t="s">
        <v>180</v>
      </c>
      <c r="H12" s="149">
        <v>296.1</v>
      </c>
      <c r="I12" s="149">
        <v>296.1</v>
      </c>
      <c r="J12" s="149">
        <v>296.1</v>
      </c>
      <c r="K12" s="149">
        <f t="shared" si="0"/>
        <v>888.3</v>
      </c>
      <c r="L12" s="180" t="s">
        <v>304</v>
      </c>
    </row>
    <row r="13" spans="1:12" ht="130.5" customHeight="1">
      <c r="A13" s="26" t="s">
        <v>257</v>
      </c>
      <c r="B13" s="67" t="s">
        <v>185</v>
      </c>
      <c r="C13" s="10" t="s">
        <v>197</v>
      </c>
      <c r="D13" s="68" t="s">
        <v>198</v>
      </c>
      <c r="E13" s="68" t="s">
        <v>83</v>
      </c>
      <c r="F13" s="68" t="s">
        <v>119</v>
      </c>
      <c r="G13" s="10" t="s">
        <v>156</v>
      </c>
      <c r="H13" s="149">
        <v>200</v>
      </c>
      <c r="I13" s="149">
        <v>200</v>
      </c>
      <c r="J13" s="149">
        <v>200</v>
      </c>
      <c r="K13" s="149">
        <f t="shared" si="0"/>
        <v>600</v>
      </c>
      <c r="L13" s="10" t="s">
        <v>276</v>
      </c>
    </row>
    <row r="14" spans="1:12" ht="22.5" customHeight="1">
      <c r="A14" s="285" t="s">
        <v>18</v>
      </c>
      <c r="B14" s="285"/>
      <c r="C14" s="69"/>
      <c r="D14" s="25"/>
      <c r="E14" s="25"/>
      <c r="F14" s="25"/>
      <c r="G14" s="25"/>
      <c r="H14" s="149">
        <f>SUM(H7:H13)</f>
        <v>49023.1</v>
      </c>
      <c r="I14" s="149">
        <f>SUM(I7:I13)</f>
        <v>52425.1</v>
      </c>
      <c r="J14" s="149">
        <f>SUM(J7:J13)</f>
        <v>51425.1</v>
      </c>
      <c r="K14" s="149">
        <f>SUM(K7:K13)</f>
        <v>152873.3</v>
      </c>
      <c r="L14" s="22"/>
    </row>
    <row r="15" spans="1:12" ht="21.75" customHeight="1">
      <c r="A15" s="167" t="s">
        <v>366</v>
      </c>
      <c r="B15" s="168"/>
      <c r="C15" s="168"/>
      <c r="D15" s="168"/>
      <c r="E15" s="168"/>
      <c r="F15" s="168"/>
      <c r="G15" s="168"/>
      <c r="H15" s="169"/>
      <c r="I15" s="169"/>
      <c r="J15" s="169"/>
      <c r="K15" s="149"/>
      <c r="L15" s="168"/>
    </row>
    <row r="16" spans="1:12" ht="138.75" customHeight="1">
      <c r="A16" s="68" t="s">
        <v>81</v>
      </c>
      <c r="B16" s="75" t="s">
        <v>101</v>
      </c>
      <c r="C16" s="10" t="s">
        <v>203</v>
      </c>
      <c r="D16" s="68" t="s">
        <v>198</v>
      </c>
      <c r="E16" s="68" t="s">
        <v>85</v>
      </c>
      <c r="F16" s="68" t="s">
        <v>235</v>
      </c>
      <c r="G16" s="10" t="s">
        <v>181</v>
      </c>
      <c r="H16" s="149">
        <v>42318.8</v>
      </c>
      <c r="I16" s="149">
        <v>42318.8</v>
      </c>
      <c r="J16" s="149">
        <v>42318.8</v>
      </c>
      <c r="K16" s="149">
        <f aca="true" t="shared" si="1" ref="K16:K23">SUM(H16:J16)</f>
        <v>126956.4</v>
      </c>
      <c r="L16" s="281" t="s">
        <v>277</v>
      </c>
    </row>
    <row r="17" spans="1:12" ht="72.75" customHeight="1">
      <c r="A17" s="68" t="s">
        <v>139</v>
      </c>
      <c r="B17" s="75" t="s">
        <v>354</v>
      </c>
      <c r="C17" s="10" t="s">
        <v>203</v>
      </c>
      <c r="D17" s="68" t="s">
        <v>198</v>
      </c>
      <c r="E17" s="68" t="s">
        <v>85</v>
      </c>
      <c r="F17" s="68" t="s">
        <v>237</v>
      </c>
      <c r="G17" s="10" t="s">
        <v>176</v>
      </c>
      <c r="H17" s="149">
        <v>11886.3</v>
      </c>
      <c r="I17" s="149">
        <v>11858.4</v>
      </c>
      <c r="J17" s="149">
        <v>11858.4</v>
      </c>
      <c r="K17" s="149">
        <f t="shared" si="1"/>
        <v>35603.1</v>
      </c>
      <c r="L17" s="282"/>
    </row>
    <row r="18" spans="1:12" ht="144.75" customHeight="1">
      <c r="A18" s="68" t="s">
        <v>140</v>
      </c>
      <c r="B18" s="112" t="s">
        <v>265</v>
      </c>
      <c r="C18" s="10" t="s">
        <v>12</v>
      </c>
      <c r="D18" s="68" t="s">
        <v>198</v>
      </c>
      <c r="E18" s="68" t="s">
        <v>85</v>
      </c>
      <c r="F18" s="68" t="s">
        <v>241</v>
      </c>
      <c r="G18" s="10" t="s">
        <v>181</v>
      </c>
      <c r="H18" s="149">
        <v>92765.7</v>
      </c>
      <c r="I18" s="149">
        <v>92489.6</v>
      </c>
      <c r="J18" s="149">
        <v>92489.6</v>
      </c>
      <c r="K18" s="149">
        <f t="shared" si="1"/>
        <v>277744.9</v>
      </c>
      <c r="L18" s="282"/>
    </row>
    <row r="19" spans="1:12" ht="167.25" customHeight="1">
      <c r="A19" s="68" t="s">
        <v>107</v>
      </c>
      <c r="B19" s="166" t="s">
        <v>264</v>
      </c>
      <c r="C19" s="10" t="s">
        <v>197</v>
      </c>
      <c r="D19" s="68" t="s">
        <v>198</v>
      </c>
      <c r="E19" s="10" t="s">
        <v>163</v>
      </c>
      <c r="F19" s="68" t="s">
        <v>162</v>
      </c>
      <c r="G19" s="10" t="s">
        <v>181</v>
      </c>
      <c r="H19" s="149">
        <v>12552.6</v>
      </c>
      <c r="I19" s="149">
        <v>12552.6</v>
      </c>
      <c r="J19" s="149">
        <v>12552.6</v>
      </c>
      <c r="K19" s="149">
        <f t="shared" si="1"/>
        <v>37657.8</v>
      </c>
      <c r="L19" s="283"/>
    </row>
    <row r="20" spans="1:12" ht="183.75" customHeight="1">
      <c r="A20" s="68" t="s">
        <v>52</v>
      </c>
      <c r="B20" s="101" t="s">
        <v>263</v>
      </c>
      <c r="C20" s="10" t="s">
        <v>197</v>
      </c>
      <c r="D20" s="68" t="s">
        <v>198</v>
      </c>
      <c r="E20" s="68" t="s">
        <v>84</v>
      </c>
      <c r="F20" s="68" t="s">
        <v>242</v>
      </c>
      <c r="G20" s="10" t="s">
        <v>182</v>
      </c>
      <c r="H20" s="149">
        <v>5512.2</v>
      </c>
      <c r="I20" s="149">
        <v>5512.2</v>
      </c>
      <c r="J20" s="149">
        <v>5512.2</v>
      </c>
      <c r="K20" s="149">
        <f t="shared" si="1"/>
        <v>16536.6</v>
      </c>
      <c r="L20" s="180" t="s">
        <v>305</v>
      </c>
    </row>
    <row r="21" spans="1:12" ht="167.25" customHeight="1">
      <c r="A21" s="68" t="s">
        <v>82</v>
      </c>
      <c r="B21" s="75" t="s">
        <v>246</v>
      </c>
      <c r="C21" s="10" t="s">
        <v>203</v>
      </c>
      <c r="D21" s="68" t="s">
        <v>198</v>
      </c>
      <c r="E21" s="68" t="s">
        <v>85</v>
      </c>
      <c r="F21" s="68" t="s">
        <v>245</v>
      </c>
      <c r="G21" s="10" t="s">
        <v>181</v>
      </c>
      <c r="H21" s="149">
        <v>7673.6</v>
      </c>
      <c r="I21" s="149">
        <v>7673.6</v>
      </c>
      <c r="J21" s="149">
        <v>7673.6</v>
      </c>
      <c r="K21" s="149">
        <f t="shared" si="1"/>
        <v>23020.8</v>
      </c>
      <c r="L21" s="180"/>
    </row>
    <row r="22" spans="1:12" ht="109.5" customHeight="1">
      <c r="A22" s="68" t="s">
        <v>148</v>
      </c>
      <c r="B22" s="67" t="s">
        <v>53</v>
      </c>
      <c r="C22" s="10" t="s">
        <v>197</v>
      </c>
      <c r="D22" s="68" t="s">
        <v>198</v>
      </c>
      <c r="E22" s="68" t="s">
        <v>85</v>
      </c>
      <c r="F22" s="68" t="s">
        <v>243</v>
      </c>
      <c r="G22" s="10" t="s">
        <v>156</v>
      </c>
      <c r="H22" s="149">
        <v>40</v>
      </c>
      <c r="I22" s="149">
        <v>40</v>
      </c>
      <c r="J22" s="149">
        <v>40</v>
      </c>
      <c r="K22" s="149">
        <f t="shared" si="1"/>
        <v>120</v>
      </c>
      <c r="L22" s="180" t="s">
        <v>306</v>
      </c>
    </row>
    <row r="23" spans="1:12" ht="98.25" customHeight="1">
      <c r="A23" s="68" t="s">
        <v>149</v>
      </c>
      <c r="B23" s="112" t="s">
        <v>367</v>
      </c>
      <c r="C23" s="10" t="s">
        <v>135</v>
      </c>
      <c r="D23" s="68" t="s">
        <v>198</v>
      </c>
      <c r="E23" s="68" t="s">
        <v>89</v>
      </c>
      <c r="F23" s="68" t="s">
        <v>244</v>
      </c>
      <c r="G23" s="68" t="s">
        <v>86</v>
      </c>
      <c r="H23" s="149">
        <v>20</v>
      </c>
      <c r="I23" s="149">
        <v>20</v>
      </c>
      <c r="J23" s="149">
        <v>20</v>
      </c>
      <c r="K23" s="149">
        <f t="shared" si="1"/>
        <v>60</v>
      </c>
      <c r="L23" s="10" t="s">
        <v>179</v>
      </c>
    </row>
    <row r="24" spans="1:12" ht="98.25" customHeight="1">
      <c r="A24" s="68" t="s">
        <v>150</v>
      </c>
      <c r="B24" s="112" t="s">
        <v>278</v>
      </c>
      <c r="C24" s="10" t="s">
        <v>197</v>
      </c>
      <c r="D24" s="68" t="s">
        <v>198</v>
      </c>
      <c r="E24" s="68" t="s">
        <v>83</v>
      </c>
      <c r="F24" s="68" t="s">
        <v>254</v>
      </c>
      <c r="G24" s="68" t="s">
        <v>156</v>
      </c>
      <c r="H24" s="149">
        <v>200</v>
      </c>
      <c r="I24" s="149">
        <v>200</v>
      </c>
      <c r="J24" s="149">
        <v>200</v>
      </c>
      <c r="K24" s="149">
        <v>600</v>
      </c>
      <c r="L24" s="10" t="s">
        <v>279</v>
      </c>
    </row>
    <row r="25" spans="1:12" s="71" customFormat="1" ht="24.75" customHeight="1">
      <c r="A25" s="223" t="s">
        <v>19</v>
      </c>
      <c r="B25" s="223"/>
      <c r="C25" s="67"/>
      <c r="D25" s="67"/>
      <c r="E25" s="67"/>
      <c r="F25" s="67"/>
      <c r="G25" s="67"/>
      <c r="H25" s="149">
        <f>SUM(H16:H24)</f>
        <v>172969.2</v>
      </c>
      <c r="I25" s="149">
        <f>SUM(I16:I24)</f>
        <v>172665.2</v>
      </c>
      <c r="J25" s="149">
        <f>SUM(J16:J24)</f>
        <v>172665.2</v>
      </c>
      <c r="K25" s="149">
        <f>SUM(K16:K24)</f>
        <v>518299.6</v>
      </c>
      <c r="L25" s="70"/>
    </row>
    <row r="26" spans="1:12" s="66" customFormat="1" ht="30" customHeight="1">
      <c r="A26" s="170" t="s">
        <v>207</v>
      </c>
      <c r="B26" s="170"/>
      <c r="C26" s="170"/>
      <c r="D26" s="170"/>
      <c r="E26" s="170"/>
      <c r="F26" s="170"/>
      <c r="G26" s="170"/>
      <c r="H26" s="171"/>
      <c r="I26" s="171"/>
      <c r="J26" s="171"/>
      <c r="K26" s="149"/>
      <c r="L26" s="170"/>
    </row>
    <row r="27" spans="1:12" s="66" customFormat="1" ht="123.75" customHeight="1">
      <c r="A27" s="26" t="s">
        <v>152</v>
      </c>
      <c r="B27" s="63" t="s">
        <v>122</v>
      </c>
      <c r="C27" s="9" t="s">
        <v>135</v>
      </c>
      <c r="D27" s="36">
        <v>137</v>
      </c>
      <c r="E27" s="36" t="s">
        <v>89</v>
      </c>
      <c r="F27" s="68" t="s">
        <v>247</v>
      </c>
      <c r="G27" s="36">
        <v>244</v>
      </c>
      <c r="H27" s="149">
        <v>150</v>
      </c>
      <c r="I27" s="149">
        <v>150</v>
      </c>
      <c r="J27" s="149">
        <v>150</v>
      </c>
      <c r="K27" s="149">
        <f>SUM(H27:J27)</f>
        <v>450</v>
      </c>
      <c r="L27" s="10" t="s">
        <v>280</v>
      </c>
    </row>
    <row r="28" spans="1:12" ht="123.75" customHeight="1">
      <c r="A28" s="26" t="s">
        <v>141</v>
      </c>
      <c r="B28" s="63" t="s">
        <v>123</v>
      </c>
      <c r="C28" s="9" t="s">
        <v>197</v>
      </c>
      <c r="D28" s="68" t="s">
        <v>198</v>
      </c>
      <c r="E28" s="68" t="s">
        <v>89</v>
      </c>
      <c r="F28" s="68" t="s">
        <v>248</v>
      </c>
      <c r="G28" s="68" t="s">
        <v>86</v>
      </c>
      <c r="H28" s="149">
        <v>30</v>
      </c>
      <c r="I28" s="149">
        <v>30</v>
      </c>
      <c r="J28" s="149">
        <v>30</v>
      </c>
      <c r="K28" s="149">
        <f>SUM(H28:J28)</f>
        <v>90</v>
      </c>
      <c r="L28" s="10" t="s">
        <v>6</v>
      </c>
    </row>
    <row r="29" spans="1:12" s="52" customFormat="1" ht="24.75" customHeight="1">
      <c r="A29" s="297" t="s">
        <v>20</v>
      </c>
      <c r="B29" s="297"/>
      <c r="C29" s="69"/>
      <c r="D29" s="69"/>
      <c r="E29" s="69"/>
      <c r="F29" s="69"/>
      <c r="G29" s="69"/>
      <c r="H29" s="149">
        <f>SUM(H27:H28)</f>
        <v>180</v>
      </c>
      <c r="I29" s="149">
        <f>SUM(I27:I28)</f>
        <v>180</v>
      </c>
      <c r="J29" s="149">
        <f>SUM(J27:J28)</f>
        <v>180</v>
      </c>
      <c r="K29" s="149">
        <f>SUM(H29:J29)</f>
        <v>540</v>
      </c>
      <c r="L29" s="13"/>
    </row>
    <row r="30" spans="1:12" ht="24.75" customHeight="1">
      <c r="A30" s="284" t="s">
        <v>208</v>
      </c>
      <c r="B30" s="284"/>
      <c r="C30" s="284"/>
      <c r="D30" s="284"/>
      <c r="E30" s="284"/>
      <c r="F30" s="284"/>
      <c r="G30" s="284"/>
      <c r="H30" s="135"/>
      <c r="I30" s="135"/>
      <c r="J30" s="135"/>
      <c r="K30" s="136"/>
      <c r="L30" s="13"/>
    </row>
    <row r="31" spans="1:12" ht="71.25" customHeight="1">
      <c r="A31" s="26" t="s">
        <v>151</v>
      </c>
      <c r="B31" s="181" t="s">
        <v>9</v>
      </c>
      <c r="C31" s="10" t="s">
        <v>135</v>
      </c>
      <c r="D31" s="68" t="s">
        <v>198</v>
      </c>
      <c r="E31" s="68" t="s">
        <v>89</v>
      </c>
      <c r="F31" s="68" t="s">
        <v>249</v>
      </c>
      <c r="G31" s="10" t="s">
        <v>156</v>
      </c>
      <c r="H31" s="149">
        <v>30</v>
      </c>
      <c r="I31" s="149">
        <v>30</v>
      </c>
      <c r="J31" s="149">
        <v>30</v>
      </c>
      <c r="K31" s="149">
        <f aca="true" t="shared" si="2" ref="K31:K36">SUM(H31:J31)</f>
        <v>90</v>
      </c>
      <c r="L31" s="10" t="s">
        <v>10</v>
      </c>
    </row>
    <row r="32" spans="1:12" ht="72" customHeight="1">
      <c r="A32" s="26" t="s">
        <v>258</v>
      </c>
      <c r="B32" s="181" t="s">
        <v>7</v>
      </c>
      <c r="C32" s="10" t="s">
        <v>135</v>
      </c>
      <c r="D32" s="68" t="s">
        <v>198</v>
      </c>
      <c r="E32" s="68" t="s">
        <v>89</v>
      </c>
      <c r="F32" s="68" t="s">
        <v>250</v>
      </c>
      <c r="G32" s="10" t="s">
        <v>156</v>
      </c>
      <c r="H32" s="149">
        <v>30</v>
      </c>
      <c r="I32" s="149">
        <v>30</v>
      </c>
      <c r="J32" s="149">
        <v>30</v>
      </c>
      <c r="K32" s="149">
        <f t="shared" si="2"/>
        <v>90</v>
      </c>
      <c r="L32" s="10" t="s">
        <v>281</v>
      </c>
    </row>
    <row r="33" spans="1:13" ht="71.25" customHeight="1">
      <c r="A33" s="26" t="s">
        <v>259</v>
      </c>
      <c r="B33" s="112" t="s">
        <v>8</v>
      </c>
      <c r="C33" s="10" t="s">
        <v>135</v>
      </c>
      <c r="D33" s="68" t="s">
        <v>198</v>
      </c>
      <c r="E33" s="68" t="s">
        <v>89</v>
      </c>
      <c r="F33" s="68" t="s">
        <v>251</v>
      </c>
      <c r="G33" s="10" t="s">
        <v>156</v>
      </c>
      <c r="H33" s="153">
        <v>175</v>
      </c>
      <c r="I33" s="153">
        <v>175</v>
      </c>
      <c r="J33" s="153">
        <v>175</v>
      </c>
      <c r="K33" s="149">
        <f t="shared" si="2"/>
        <v>525</v>
      </c>
      <c r="L33" s="10" t="s">
        <v>178</v>
      </c>
      <c r="M33" s="157"/>
    </row>
    <row r="34" spans="1:12" ht="71.25" customHeight="1">
      <c r="A34" s="26" t="s">
        <v>142</v>
      </c>
      <c r="B34" s="112" t="s">
        <v>169</v>
      </c>
      <c r="C34" s="10" t="s">
        <v>135</v>
      </c>
      <c r="D34" s="68" t="s">
        <v>198</v>
      </c>
      <c r="E34" s="68" t="s">
        <v>87</v>
      </c>
      <c r="F34" s="68" t="s">
        <v>253</v>
      </c>
      <c r="G34" s="68" t="s">
        <v>156</v>
      </c>
      <c r="H34" s="153">
        <v>2079</v>
      </c>
      <c r="I34" s="153">
        <v>2079</v>
      </c>
      <c r="J34" s="153">
        <v>2079</v>
      </c>
      <c r="K34" s="149">
        <f t="shared" si="2"/>
        <v>6237</v>
      </c>
      <c r="L34" s="296" t="s">
        <v>275</v>
      </c>
    </row>
    <row r="35" spans="1:12" ht="71.25" customHeight="1">
      <c r="A35" s="26" t="s">
        <v>260</v>
      </c>
      <c r="B35" s="112" t="s">
        <v>167</v>
      </c>
      <c r="C35" s="10" t="s">
        <v>135</v>
      </c>
      <c r="D35" s="68" t="s">
        <v>198</v>
      </c>
      <c r="E35" s="68" t="s">
        <v>87</v>
      </c>
      <c r="F35" s="68" t="s">
        <v>252</v>
      </c>
      <c r="G35" s="68" t="s">
        <v>156</v>
      </c>
      <c r="H35" s="153">
        <v>520.5</v>
      </c>
      <c r="I35" s="153">
        <v>520.5</v>
      </c>
      <c r="J35" s="153">
        <v>520.5</v>
      </c>
      <c r="K35" s="149">
        <f t="shared" si="2"/>
        <v>1561.5</v>
      </c>
      <c r="L35" s="296"/>
    </row>
    <row r="36" spans="1:12" ht="70.5" customHeight="1">
      <c r="A36" s="26" t="s">
        <v>261</v>
      </c>
      <c r="B36" s="67" t="s">
        <v>368</v>
      </c>
      <c r="C36" s="10" t="s">
        <v>135</v>
      </c>
      <c r="D36" s="68" t="s">
        <v>198</v>
      </c>
      <c r="E36" s="68" t="s">
        <v>87</v>
      </c>
      <c r="F36" s="68" t="s">
        <v>401</v>
      </c>
      <c r="G36" s="68" t="s">
        <v>86</v>
      </c>
      <c r="H36" s="149">
        <v>70</v>
      </c>
      <c r="I36" s="149">
        <v>50</v>
      </c>
      <c r="J36" s="149">
        <v>50</v>
      </c>
      <c r="K36" s="149">
        <f t="shared" si="2"/>
        <v>170</v>
      </c>
      <c r="L36" s="180" t="s">
        <v>362</v>
      </c>
    </row>
    <row r="37" spans="1:12" ht="23.25" customHeight="1">
      <c r="A37" s="285" t="s">
        <v>30</v>
      </c>
      <c r="B37" s="285"/>
      <c r="C37" s="10"/>
      <c r="D37" s="11"/>
      <c r="E37" s="11"/>
      <c r="F37" s="11"/>
      <c r="G37" s="11"/>
      <c r="H37" s="149">
        <f>SUM(H31:H36)</f>
        <v>2904.5</v>
      </c>
      <c r="I37" s="149">
        <f>SUM(I31:I36)</f>
        <v>2884.5</v>
      </c>
      <c r="J37" s="149">
        <f>SUM(J31:J36)</f>
        <v>2884.5</v>
      </c>
      <c r="K37" s="149">
        <f>SUM(K31:K36)</f>
        <v>8673.5</v>
      </c>
      <c r="L37" s="22"/>
    </row>
    <row r="38" spans="1:12" ht="24.75" customHeight="1">
      <c r="A38" s="284" t="s">
        <v>301</v>
      </c>
      <c r="B38" s="284"/>
      <c r="C38" s="284"/>
      <c r="D38" s="284"/>
      <c r="E38" s="284"/>
      <c r="F38" s="284"/>
      <c r="G38" s="284"/>
      <c r="H38" s="135"/>
      <c r="I38" s="135"/>
      <c r="J38" s="135"/>
      <c r="K38" s="136"/>
      <c r="L38" s="13"/>
    </row>
    <row r="39" spans="1:12" ht="107.25" customHeight="1">
      <c r="A39" s="26" t="s">
        <v>285</v>
      </c>
      <c r="B39" s="67" t="s">
        <v>345</v>
      </c>
      <c r="C39" s="10" t="s">
        <v>135</v>
      </c>
      <c r="D39" s="10">
        <v>137</v>
      </c>
      <c r="E39" s="68" t="s">
        <v>348</v>
      </c>
      <c r="F39" s="68" t="s">
        <v>346</v>
      </c>
      <c r="G39" s="10" t="s">
        <v>347</v>
      </c>
      <c r="H39" s="149">
        <v>8274.5</v>
      </c>
      <c r="I39" s="149">
        <v>8274.5</v>
      </c>
      <c r="J39" s="149">
        <v>8274.5</v>
      </c>
      <c r="K39" s="149">
        <f>SUM(H39:J39)</f>
        <v>24823.5</v>
      </c>
      <c r="L39" s="180" t="s">
        <v>361</v>
      </c>
    </row>
    <row r="40" spans="1:12" ht="23.25" customHeight="1">
      <c r="A40" s="285" t="s">
        <v>343</v>
      </c>
      <c r="B40" s="285"/>
      <c r="C40" s="10"/>
      <c r="D40" s="11"/>
      <c r="E40" s="11"/>
      <c r="F40" s="11"/>
      <c r="G40" s="11"/>
      <c r="H40" s="149">
        <f>SUM(H39:H39)</f>
        <v>8274.5</v>
      </c>
      <c r="I40" s="149">
        <f>SUM(I39:I39)</f>
        <v>8274.5</v>
      </c>
      <c r="J40" s="149">
        <f>SUM(J39:J39)</f>
        <v>8274.5</v>
      </c>
      <c r="K40" s="149">
        <f>SUM(K39:K39)</f>
        <v>24823.5</v>
      </c>
      <c r="L40" s="22"/>
    </row>
    <row r="41" spans="1:12" ht="20.25" customHeight="1">
      <c r="A41" s="285" t="s">
        <v>75</v>
      </c>
      <c r="B41" s="285"/>
      <c r="C41" s="10"/>
      <c r="D41" s="11"/>
      <c r="E41" s="11"/>
      <c r="F41" s="11"/>
      <c r="G41" s="11"/>
      <c r="H41" s="149">
        <f>H14+H25+H29+H37+H40</f>
        <v>233351.3</v>
      </c>
      <c r="I41" s="149">
        <f>I14+I25+I29+I37+I40</f>
        <v>236429.3</v>
      </c>
      <c r="J41" s="149">
        <f>J14+J25+J29+J37+J40</f>
        <v>235429.3</v>
      </c>
      <c r="K41" s="149">
        <f>K14+K25+K29+K37+K40</f>
        <v>705209.9</v>
      </c>
      <c r="L41" s="22"/>
    </row>
    <row r="42" spans="1:12" ht="34.5" customHeight="1">
      <c r="A42" s="137"/>
      <c r="B42" s="291" t="s">
        <v>159</v>
      </c>
      <c r="C42" s="291"/>
      <c r="D42" s="291"/>
      <c r="E42" s="291"/>
      <c r="F42" s="291"/>
      <c r="G42" s="291"/>
      <c r="H42" s="291"/>
      <c r="I42" s="291"/>
      <c r="J42" s="291"/>
      <c r="K42" s="291"/>
      <c r="L42" s="291"/>
    </row>
    <row r="43" spans="1:12" ht="15.75">
      <c r="A43" s="15"/>
      <c r="B43" s="150"/>
      <c r="C43" s="290" t="s">
        <v>34</v>
      </c>
      <c r="D43" s="290"/>
      <c r="E43" s="290"/>
      <c r="F43" s="290"/>
      <c r="G43" s="290"/>
      <c r="H43" s="128"/>
      <c r="I43" s="128"/>
      <c r="J43" s="128"/>
      <c r="K43" s="128"/>
      <c r="L43" s="111"/>
    </row>
    <row r="44" spans="1:12" ht="15.75">
      <c r="A44" s="15"/>
      <c r="B44" s="150"/>
      <c r="C44" s="290" t="s">
        <v>24</v>
      </c>
      <c r="D44" s="290"/>
      <c r="E44" s="290"/>
      <c r="F44" s="290"/>
      <c r="G44" s="290"/>
      <c r="H44" s="128">
        <f>H41-H45-H43</f>
        <v>137947.9</v>
      </c>
      <c r="I44" s="128">
        <f>I41-I45-I43</f>
        <v>137671.8</v>
      </c>
      <c r="J44" s="128">
        <f>J41-J45-J43</f>
        <v>137671.8</v>
      </c>
      <c r="K44" s="128">
        <f>K41-K45-K43</f>
        <v>413291.5</v>
      </c>
      <c r="L44" s="111"/>
    </row>
    <row r="45" spans="1:12" ht="15.75">
      <c r="A45" s="15"/>
      <c r="B45" s="150"/>
      <c r="C45" s="290" t="s">
        <v>189</v>
      </c>
      <c r="D45" s="290"/>
      <c r="E45" s="290"/>
      <c r="F45" s="290"/>
      <c r="G45" s="290"/>
      <c r="H45" s="128">
        <f>H35+H33+H32+H31+H28+H27+H24+H23+H22+H21+H13+H8+H7+H17+H16+H36+H39</f>
        <v>95403.4</v>
      </c>
      <c r="I45" s="128">
        <f>I35+I33+I32+I31+I28+I27+I24+I23+I22+I21+I13+I8+I7+I17+I16+I36+I39</f>
        <v>98757.5</v>
      </c>
      <c r="J45" s="128">
        <f>J35+J33+J32+J31+J28+J27+J24+J23+J22+J21+J13+J8+J7+J17+J16+J36+J39</f>
        <v>97757.5</v>
      </c>
      <c r="K45" s="128">
        <f>K35+K33+K32+K31+K28+K27+K24+K23+K22+K21+K13+K8+K7+K17+K16+K36+K39</f>
        <v>291918.4</v>
      </c>
      <c r="L45" s="111"/>
    </row>
    <row r="46" spans="1:12" ht="15.75">
      <c r="A46" s="15"/>
      <c r="B46" s="150"/>
      <c r="C46" s="289" t="s">
        <v>75</v>
      </c>
      <c r="D46" s="289"/>
      <c r="E46" s="289"/>
      <c r="F46" s="289"/>
      <c r="G46" s="289"/>
      <c r="H46" s="128">
        <f>SUM(H43:H45)</f>
        <v>233351.3</v>
      </c>
      <c r="I46" s="128">
        <f>SUM(I43:I45)</f>
        <v>236429.3</v>
      </c>
      <c r="J46" s="128">
        <f>SUM(J43:J45)</f>
        <v>235429.3</v>
      </c>
      <c r="K46" s="128">
        <f>SUM(K43:K45)</f>
        <v>705209.9</v>
      </c>
      <c r="L46" s="111"/>
    </row>
    <row r="47" spans="1:12" ht="15.75">
      <c r="A47" s="15"/>
      <c r="B47" s="150"/>
      <c r="C47" s="151"/>
      <c r="D47" s="152"/>
      <c r="E47" s="152"/>
      <c r="F47" s="152"/>
      <c r="G47" s="152"/>
      <c r="L47" s="111"/>
    </row>
    <row r="48" spans="1:12" ht="23.25" customHeight="1">
      <c r="A48" s="15"/>
      <c r="B48" s="292" t="s">
        <v>158</v>
      </c>
      <c r="C48" s="292"/>
      <c r="D48" s="292"/>
      <c r="E48" s="292"/>
      <c r="F48" s="292"/>
      <c r="G48" s="292"/>
      <c r="H48" s="292"/>
      <c r="I48" s="292"/>
      <c r="J48" s="292"/>
      <c r="K48" s="292"/>
      <c r="L48" s="292"/>
    </row>
    <row r="49" spans="1:12" ht="15.75">
      <c r="A49" s="15"/>
      <c r="B49" s="150"/>
      <c r="C49" s="293" t="s">
        <v>197</v>
      </c>
      <c r="D49" s="293"/>
      <c r="E49" s="293"/>
      <c r="F49" s="293"/>
      <c r="G49" s="293"/>
      <c r="H49" s="128">
        <f>H35+H34+H33+H32+H31+H28+H27+H24+H23+H22+H21+H20+H19+H18+H17+H16+H13+H12+H11+H10+H9+H8+H7+H36+H39</f>
        <v>233351.3</v>
      </c>
      <c r="I49" s="128">
        <f>I35+I34+I33+I32+I31+I28+I27+I24+I23+I22+I21+I20+I19+I18+I17+I16+I13+I12+I11+I10+I9+I8+I7+I36+I39</f>
        <v>236429.3</v>
      </c>
      <c r="J49" s="128">
        <f>J35+J34+J33+J32+J31+J28+J27+J24+J23+J22+J21+J20+J19+J18+J17+J16+J13+J12+J11+J10+J9+J8+J7+J36+J39</f>
        <v>235429.3</v>
      </c>
      <c r="K49" s="128">
        <f>K35+K34+K33+K32+K31+K28+K27+K24+K23+K22+K21+K20+K19+K18+K17+K16+K13+K12+K11+K10+K9+K8+K7+K36+K39</f>
        <v>705209.9</v>
      </c>
      <c r="L49" s="111"/>
    </row>
    <row r="50" spans="1:12" ht="15.75">
      <c r="A50" s="15"/>
      <c r="B50" s="150"/>
      <c r="C50" s="293" t="s">
        <v>194</v>
      </c>
      <c r="D50" s="293"/>
      <c r="E50" s="293"/>
      <c r="F50" s="293"/>
      <c r="G50" s="293"/>
      <c r="H50" s="128"/>
      <c r="I50" s="128"/>
      <c r="J50" s="128"/>
      <c r="K50" s="128"/>
      <c r="L50" s="111"/>
    </row>
    <row r="51" spans="1:12" ht="15.75">
      <c r="A51" s="15"/>
      <c r="B51" s="150"/>
      <c r="C51" s="289" t="s">
        <v>75</v>
      </c>
      <c r="D51" s="289"/>
      <c r="E51" s="289"/>
      <c r="F51" s="289"/>
      <c r="G51" s="289"/>
      <c r="H51" s="128">
        <f>SUM(H49:H50)</f>
        <v>233351.3</v>
      </c>
      <c r="I51" s="128">
        <f>SUM(I49:I50)</f>
        <v>236429.3</v>
      </c>
      <c r="J51" s="128">
        <f>SUM(J49:J50)</f>
        <v>235429.3</v>
      </c>
      <c r="K51" s="128">
        <f>SUM(K49:K50)</f>
        <v>705209.9</v>
      </c>
      <c r="L51" s="111"/>
    </row>
    <row r="52" spans="1:12" ht="15.75">
      <c r="A52" s="15"/>
      <c r="B52" s="150"/>
      <c r="C52" s="197"/>
      <c r="D52" s="197"/>
      <c r="E52" s="197"/>
      <c r="F52" s="197"/>
      <c r="G52" s="197"/>
      <c r="H52" s="108"/>
      <c r="I52" s="108"/>
      <c r="J52" s="108"/>
      <c r="K52" s="108"/>
      <c r="L52" s="111"/>
    </row>
    <row r="53" s="161" customFormat="1" ht="15.75">
      <c r="A53" s="65" t="s">
        <v>371</v>
      </c>
    </row>
    <row r="54" spans="1:12" ht="15.75">
      <c r="A54" s="15"/>
      <c r="B54" s="150"/>
      <c r="C54" s="197"/>
      <c r="D54" s="197"/>
      <c r="E54" s="197"/>
      <c r="F54" s="197"/>
      <c r="G54" s="197"/>
      <c r="H54" s="108"/>
      <c r="I54" s="108"/>
      <c r="J54" s="108"/>
      <c r="K54" s="108"/>
      <c r="L54" s="111"/>
    </row>
    <row r="55" spans="1:12" ht="15.75">
      <c r="A55" s="15"/>
      <c r="B55" s="150"/>
      <c r="C55" s="197"/>
      <c r="D55" s="197"/>
      <c r="E55" s="197"/>
      <c r="F55" s="197"/>
      <c r="G55" s="197"/>
      <c r="H55" s="108"/>
      <c r="I55" s="108"/>
      <c r="J55" s="108"/>
      <c r="K55" s="108"/>
      <c r="L55" s="111"/>
    </row>
    <row r="56" spans="1:12" ht="15.75">
      <c r="A56" s="15"/>
      <c r="B56" s="150"/>
      <c r="C56" s="197"/>
      <c r="D56" s="197"/>
      <c r="E56" s="197"/>
      <c r="F56" s="197"/>
      <c r="G56" s="197"/>
      <c r="H56" s="108"/>
      <c r="I56" s="108"/>
      <c r="J56" s="108"/>
      <c r="K56" s="108"/>
      <c r="L56" s="111"/>
    </row>
    <row r="57" spans="1:12" ht="15.75">
      <c r="A57" s="15"/>
      <c r="B57" s="150"/>
      <c r="C57" s="197"/>
      <c r="D57" s="197"/>
      <c r="E57" s="197"/>
      <c r="F57" s="197"/>
      <c r="G57" s="197"/>
      <c r="H57" s="108"/>
      <c r="I57" s="108"/>
      <c r="J57" s="108"/>
      <c r="K57" s="108"/>
      <c r="L57" s="111"/>
    </row>
    <row r="58" spans="1:11" ht="15.75">
      <c r="A58" s="15"/>
      <c r="D58" s="16"/>
      <c r="E58" s="16"/>
      <c r="F58" s="16"/>
      <c r="G58" s="16"/>
      <c r="H58" s="81">
        <f>H41-H51</f>
        <v>0</v>
      </c>
      <c r="I58" s="81">
        <f>I41-I51</f>
        <v>0</v>
      </c>
      <c r="J58" s="81">
        <f>J41-J51</f>
        <v>0</v>
      </c>
      <c r="K58" s="81">
        <f>K41-K51</f>
        <v>0</v>
      </c>
    </row>
    <row r="59" spans="1:11" ht="15.75">
      <c r="A59" s="15"/>
      <c r="D59" s="16"/>
      <c r="E59" s="16"/>
      <c r="F59" s="16"/>
      <c r="G59" s="16"/>
      <c r="H59" s="132">
        <f>H46-H51</f>
        <v>0</v>
      </c>
      <c r="I59" s="132">
        <f>I46-I51</f>
        <v>0</v>
      </c>
      <c r="J59" s="132">
        <f>J46-J51</f>
        <v>0</v>
      </c>
      <c r="K59" s="132">
        <f>K46-K51</f>
        <v>0</v>
      </c>
    </row>
    <row r="60" spans="1:11" ht="15.75">
      <c r="A60" s="15"/>
      <c r="D60" s="16"/>
      <c r="E60" s="16"/>
      <c r="F60" s="16"/>
      <c r="G60" s="16"/>
      <c r="H60" s="81"/>
      <c r="I60" s="81"/>
      <c r="J60" s="81"/>
      <c r="K60" s="1"/>
    </row>
    <row r="61" spans="1:11" ht="15.75">
      <c r="A61" s="15"/>
      <c r="D61" s="16"/>
      <c r="E61" s="16"/>
      <c r="F61" s="16"/>
      <c r="G61" s="16"/>
      <c r="H61" s="81"/>
      <c r="I61" s="81"/>
      <c r="J61" s="81"/>
      <c r="K61" s="1"/>
    </row>
    <row r="62" spans="1:11" ht="15.75">
      <c r="A62" s="15"/>
      <c r="D62" s="16"/>
      <c r="E62" s="16"/>
      <c r="F62" s="16"/>
      <c r="G62" s="16"/>
      <c r="H62" s="1"/>
      <c r="I62" s="1"/>
      <c r="J62" s="1"/>
      <c r="K62" s="1"/>
    </row>
    <row r="63" spans="1:11" ht="15.75">
      <c r="A63" s="15"/>
      <c r="B63" s="1"/>
      <c r="D63" s="16"/>
      <c r="E63" s="16"/>
      <c r="F63" s="16"/>
      <c r="G63" s="16"/>
      <c r="H63" s="1"/>
      <c r="I63" s="1"/>
      <c r="J63" s="1"/>
      <c r="K63" s="1"/>
    </row>
    <row r="64" spans="1:11" ht="15.75">
      <c r="A64" s="15"/>
      <c r="B64" s="1"/>
      <c r="D64" s="16"/>
      <c r="E64" s="16"/>
      <c r="F64" s="16"/>
      <c r="G64" s="16"/>
      <c r="H64" s="1"/>
      <c r="I64" s="1"/>
      <c r="J64" s="1"/>
      <c r="K64" s="1"/>
    </row>
    <row r="65" spans="1:11" ht="15.75">
      <c r="A65" s="15"/>
      <c r="B65" s="1"/>
      <c r="D65" s="16"/>
      <c r="E65" s="16"/>
      <c r="F65" s="16"/>
      <c r="G65" s="16"/>
      <c r="H65" s="1"/>
      <c r="I65" s="1"/>
      <c r="J65" s="1"/>
      <c r="K65" s="1"/>
    </row>
    <row r="66" spans="1:11" ht="15.75">
      <c r="A66" s="15"/>
      <c r="D66" s="16"/>
      <c r="E66" s="16"/>
      <c r="F66" s="16"/>
      <c r="G66" s="16"/>
      <c r="H66" s="1"/>
      <c r="I66" s="1"/>
      <c r="J66" s="1"/>
      <c r="K66" s="1"/>
    </row>
    <row r="67" spans="1:11" ht="15.75">
      <c r="A67" s="15"/>
      <c r="D67" s="16"/>
      <c r="E67" s="16"/>
      <c r="F67" s="16"/>
      <c r="G67" s="16"/>
      <c r="H67" s="1"/>
      <c r="I67" s="1"/>
      <c r="J67" s="1"/>
      <c r="K67" s="1"/>
    </row>
    <row r="68" spans="1:11" ht="15.75">
      <c r="A68" s="15"/>
      <c r="D68" s="16"/>
      <c r="E68" s="16"/>
      <c r="F68" s="16"/>
      <c r="G68" s="16"/>
      <c r="H68" s="1"/>
      <c r="I68" s="1"/>
      <c r="J68" s="1"/>
      <c r="K68" s="1"/>
    </row>
    <row r="69" spans="1:11" ht="15.75">
      <c r="A69" s="15"/>
      <c r="D69" s="16"/>
      <c r="E69" s="16"/>
      <c r="F69" s="16"/>
      <c r="G69" s="16"/>
      <c r="H69" s="1"/>
      <c r="I69" s="1"/>
      <c r="J69" s="1"/>
      <c r="K69" s="1"/>
    </row>
    <row r="70" spans="1:11" ht="15.75">
      <c r="A70" s="15"/>
      <c r="D70" s="16"/>
      <c r="E70" s="16"/>
      <c r="F70" s="16"/>
      <c r="G70" s="16"/>
      <c r="H70" s="1"/>
      <c r="I70" s="1"/>
      <c r="J70" s="1"/>
      <c r="K70" s="1"/>
    </row>
    <row r="71" spans="1:11" ht="15.75">
      <c r="A71" s="15"/>
      <c r="D71" s="16"/>
      <c r="E71" s="16"/>
      <c r="F71" s="16"/>
      <c r="G71" s="16"/>
      <c r="H71" s="1"/>
      <c r="I71" s="1"/>
      <c r="J71" s="1"/>
      <c r="K71" s="1"/>
    </row>
    <row r="72" spans="1:11" ht="15.75">
      <c r="A72" s="15"/>
      <c r="D72" s="16"/>
      <c r="E72" s="16"/>
      <c r="F72" s="16"/>
      <c r="G72" s="16"/>
      <c r="H72" s="1"/>
      <c r="I72" s="1"/>
      <c r="J72" s="1"/>
      <c r="K72" s="1"/>
    </row>
    <row r="73" spans="1:11" ht="15.75">
      <c r="A73" s="15"/>
      <c r="D73" s="16"/>
      <c r="E73" s="16"/>
      <c r="F73" s="16"/>
      <c r="G73" s="16"/>
      <c r="H73" s="1"/>
      <c r="I73" s="1"/>
      <c r="J73" s="1"/>
      <c r="K73" s="1"/>
    </row>
    <row r="74" spans="1:11" ht="15.75">
      <c r="A74" s="15"/>
      <c r="D74" s="16"/>
      <c r="E74" s="16"/>
      <c r="F74" s="16"/>
      <c r="G74" s="16"/>
      <c r="H74" s="1"/>
      <c r="I74" s="1"/>
      <c r="J74" s="1"/>
      <c r="K74" s="1"/>
    </row>
    <row r="75" spans="1:11" ht="15.75">
      <c r="A75" s="15"/>
      <c r="D75" s="16"/>
      <c r="E75" s="16"/>
      <c r="F75" s="16"/>
      <c r="G75" s="16"/>
      <c r="H75" s="1"/>
      <c r="I75" s="1"/>
      <c r="J75" s="1"/>
      <c r="K75" s="1"/>
    </row>
    <row r="76" spans="1:11" ht="15.75">
      <c r="A76" s="15"/>
      <c r="D76" s="16"/>
      <c r="E76" s="16"/>
      <c r="F76" s="16"/>
      <c r="G76" s="16"/>
      <c r="H76" s="1"/>
      <c r="I76" s="1"/>
      <c r="J76" s="1"/>
      <c r="K76" s="1"/>
    </row>
    <row r="77" spans="1:11" ht="15.75">
      <c r="A77" s="15"/>
      <c r="D77" s="16"/>
      <c r="E77" s="16"/>
      <c r="F77" s="16"/>
      <c r="G77" s="16"/>
      <c r="H77" s="1"/>
      <c r="I77" s="1"/>
      <c r="J77" s="1"/>
      <c r="K77" s="1"/>
    </row>
    <row r="78" spans="1:11" ht="15.75">
      <c r="A78" s="15"/>
      <c r="D78" s="16"/>
      <c r="E78" s="16"/>
      <c r="F78" s="16"/>
      <c r="G78" s="16"/>
      <c r="H78" s="1"/>
      <c r="I78" s="1"/>
      <c r="J78" s="1"/>
      <c r="K78" s="1"/>
    </row>
  </sheetData>
  <sheetProtection/>
  <autoFilter ref="A4:O46"/>
  <mergeCells count="30">
    <mergeCell ref="B48:L48"/>
    <mergeCell ref="C49:G49"/>
    <mergeCell ref="C50:G50"/>
    <mergeCell ref="K1:N1"/>
    <mergeCell ref="L7:L10"/>
    <mergeCell ref="L34:L35"/>
    <mergeCell ref="A14:B14"/>
    <mergeCell ref="A29:B29"/>
    <mergeCell ref="H3:K3"/>
    <mergeCell ref="A41:B41"/>
    <mergeCell ref="C51:G51"/>
    <mergeCell ref="C43:G43"/>
    <mergeCell ref="C44:G44"/>
    <mergeCell ref="C45:G45"/>
    <mergeCell ref="C46:G46"/>
    <mergeCell ref="A6:L6"/>
    <mergeCell ref="B42:L42"/>
    <mergeCell ref="A25:B25"/>
    <mergeCell ref="A30:G30"/>
    <mergeCell ref="A37:B37"/>
    <mergeCell ref="A2:L2"/>
    <mergeCell ref="L16:L19"/>
    <mergeCell ref="A38:G38"/>
    <mergeCell ref="A40:B40"/>
    <mergeCell ref="L3:L4"/>
    <mergeCell ref="D3:G3"/>
    <mergeCell ref="A5:L5"/>
    <mergeCell ref="A3:A4"/>
    <mergeCell ref="B3:B4"/>
    <mergeCell ref="C3:C4"/>
  </mergeCells>
  <printOptions/>
  <pageMargins left="0.5118110236220472" right="0.3937007874015748" top="0.5511811023622047" bottom="0.35433070866141736" header="0.31496062992125984" footer="0.31496062992125984"/>
  <pageSetup fitToHeight="6" fitToWidth="1" horizontalDpi="600" verticalDpi="600" orientation="landscape" paperSize="9" scale="50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H9"/>
  <sheetViews>
    <sheetView view="pageBreakPreview" zoomScale="89" zoomScaleSheetLayoutView="89" zoomScalePageLayoutView="0" workbookViewId="0" topLeftCell="A1">
      <selection activeCell="A2" sqref="A2:H2"/>
    </sheetView>
  </sheetViews>
  <sheetFormatPr defaultColWidth="9.00390625" defaultRowHeight="12.75"/>
  <cols>
    <col min="1" max="1" width="6.25390625" style="55" customWidth="1"/>
    <col min="2" max="2" width="79.125" style="1" customWidth="1"/>
    <col min="3" max="3" width="12.00390625" style="1" customWidth="1"/>
    <col min="4" max="4" width="16.25390625" style="1" customWidth="1"/>
    <col min="5" max="5" width="11.375" style="1" customWidth="1"/>
    <col min="6" max="16384" width="9.125" style="1" customWidth="1"/>
  </cols>
  <sheetData>
    <row r="1" spans="1:8" ht="47.25" customHeight="1">
      <c r="A1" s="47"/>
      <c r="B1" s="20"/>
      <c r="C1" s="37"/>
      <c r="D1" s="199" t="s">
        <v>270</v>
      </c>
      <c r="E1" s="199"/>
      <c r="F1" s="199"/>
      <c r="G1" s="199"/>
      <c r="H1" s="199"/>
    </row>
    <row r="2" spans="1:8" ht="37.5" customHeight="1">
      <c r="A2" s="200" t="s">
        <v>406</v>
      </c>
      <c r="B2" s="200"/>
      <c r="C2" s="200"/>
      <c r="D2" s="200"/>
      <c r="E2" s="200"/>
      <c r="F2" s="200"/>
      <c r="G2" s="200"/>
      <c r="H2" s="200"/>
    </row>
    <row r="3" spans="1:8" ht="25.5" customHeight="1">
      <c r="A3" s="300" t="s">
        <v>21</v>
      </c>
      <c r="B3" s="299" t="s">
        <v>114</v>
      </c>
      <c r="C3" s="299" t="s">
        <v>17</v>
      </c>
      <c r="D3" s="299" t="s">
        <v>49</v>
      </c>
      <c r="E3" s="230" t="s">
        <v>43</v>
      </c>
      <c r="F3" s="230" t="s">
        <v>44</v>
      </c>
      <c r="G3" s="230" t="s">
        <v>45</v>
      </c>
      <c r="H3" s="230" t="s">
        <v>46</v>
      </c>
    </row>
    <row r="4" spans="1:8" ht="25.5" customHeight="1">
      <c r="A4" s="300"/>
      <c r="B4" s="299"/>
      <c r="C4" s="299"/>
      <c r="D4" s="299"/>
      <c r="E4" s="230"/>
      <c r="F4" s="230"/>
      <c r="G4" s="230"/>
      <c r="H4" s="230"/>
    </row>
    <row r="5" spans="1:8" ht="25.5" customHeight="1">
      <c r="A5" s="300"/>
      <c r="B5" s="299"/>
      <c r="C5" s="299"/>
      <c r="D5" s="299"/>
      <c r="E5" s="230"/>
      <c r="F5" s="230"/>
      <c r="G5" s="230"/>
      <c r="H5" s="230"/>
    </row>
    <row r="6" spans="1:7" ht="33.75" customHeight="1">
      <c r="A6" s="207" t="s">
        <v>307</v>
      </c>
      <c r="B6" s="208"/>
      <c r="C6" s="208"/>
      <c r="D6" s="208"/>
      <c r="E6" s="165"/>
      <c r="F6" s="147"/>
      <c r="G6" s="147"/>
    </row>
    <row r="7" spans="1:8" ht="57.75" customHeight="1">
      <c r="A7" s="31" t="s">
        <v>92</v>
      </c>
      <c r="B7" s="103" t="s">
        <v>186</v>
      </c>
      <c r="C7" s="21" t="s">
        <v>16</v>
      </c>
      <c r="D7" s="21" t="s">
        <v>14</v>
      </c>
      <c r="E7" s="21">
        <v>24.8</v>
      </c>
      <c r="F7" s="21">
        <v>24.8</v>
      </c>
      <c r="G7" s="21">
        <v>24.9</v>
      </c>
      <c r="H7" s="21">
        <v>25</v>
      </c>
    </row>
    <row r="8" s="52" customFormat="1" ht="23.25" customHeight="1">
      <c r="A8" s="55"/>
    </row>
    <row r="9" s="161" customFormat="1" ht="15.75">
      <c r="A9" s="65" t="s">
        <v>371</v>
      </c>
    </row>
  </sheetData>
  <sheetProtection/>
  <mergeCells count="11">
    <mergeCell ref="A6:D6"/>
    <mergeCell ref="G3:G5"/>
    <mergeCell ref="F3:F5"/>
    <mergeCell ref="A3:A5"/>
    <mergeCell ref="B3:B5"/>
    <mergeCell ref="A2:H2"/>
    <mergeCell ref="C3:C5"/>
    <mergeCell ref="D3:D5"/>
    <mergeCell ref="D1:H1"/>
    <mergeCell ref="E3:E5"/>
    <mergeCell ref="H3:H5"/>
  </mergeCells>
  <printOptions/>
  <pageMargins left="0.5118110236220472" right="0.31496062992125984" top="0.5511811023622047" bottom="0.35433070866141736" header="0.31496062992125984" footer="0.31496062992125984"/>
  <pageSetup fitToHeight="5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Управление</cp:lastModifiedBy>
  <cp:lastPrinted>2018-08-17T07:55:17Z</cp:lastPrinted>
  <dcterms:created xsi:type="dcterms:W3CDTF">2005-05-23T09:57:53Z</dcterms:created>
  <dcterms:modified xsi:type="dcterms:W3CDTF">2018-08-17T07:55:20Z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