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0" windowWidth="10395" windowHeight="8505" tabRatio="927" activeTab="7"/>
  </bookViews>
  <sheets>
    <sheet name="Показатели" sheetId="1" r:id="rId1"/>
    <sheet name="Распределение расходов" sheetId="2" r:id="rId2"/>
    <sheet name="Ресурсное обеспечение" sheetId="3" r:id="rId3"/>
    <sheet name="КАИП " sheetId="4" state="hidden" r:id="rId4"/>
    <sheet name="НИД" sheetId="5" state="hidden" r:id="rId5"/>
    <sheet name="Мун.задания" sheetId="6" r:id="rId6"/>
    <sheet name="Показатели подпрограммы 1" sheetId="7" r:id="rId7"/>
    <sheet name="Мероприятия подпрограммы 1" sheetId="8" r:id="rId8"/>
    <sheet name="Показатели подпрограммы 2" sheetId="9" r:id="rId9"/>
    <sheet name="!!!Мероприятия подпрограммы 2" sheetId="10" r:id="rId10"/>
    <sheet name="Показатели подпрограммы 3" sheetId="11" r:id="rId11"/>
    <sheet name="!!!Мероприятия подпрограммы 3" sheetId="12" r:id="rId12"/>
    <sheet name="Показатели подпрограммы 4" sheetId="13" r:id="rId13"/>
    <sheet name="!!!Мероприятия подпрограммы 4" sheetId="14" r:id="rId14"/>
  </sheets>
  <definedNames>
    <definedName name="_xlnm._FilterDatabase" localSheetId="3" hidden="1">'КАИП '!$A$5:$J$5</definedName>
    <definedName name="Z_2166B299_1DBB_4BE8_98C9_E9EFB21DCA26_.wvu.FilterData" localSheetId="7" hidden="1">'Мероприятия подпрограммы 1'!$A$6:$O$41</definedName>
    <definedName name="Z_2715DACA_7FC2_4162_875B_92B3FB82D8B1_.wvu.FilterData" localSheetId="7" hidden="1">'Мероприятия подпрограммы 1'!$A$6:$O$41</definedName>
    <definedName name="Z_29BFB567_1C85_481C_A8AF_8210D8E0792F_.wvu.FilterData" localSheetId="7" hidden="1">'Мероприятия подпрограммы 1'!$A$6:$O$41</definedName>
    <definedName name="Z_4767DD30_F6FB_4FF0_A429_8866A8232500_.wvu.Cols" localSheetId="0" hidden="1">'Показатели'!#REF!</definedName>
    <definedName name="Z_4767DD30_F6FB_4FF0_A429_8866A8232500_.wvu.Cols" localSheetId="6" hidden="1">'Показатели подпрограммы 1'!#REF!</definedName>
    <definedName name="Z_4767DD30_F6FB_4FF0_A429_8866A8232500_.wvu.Cols" localSheetId="8" hidden="1">'Показатели подпрограммы 2'!#REF!</definedName>
    <definedName name="Z_4767DD30_F6FB_4FF0_A429_8866A8232500_.wvu.Cols" localSheetId="10" hidden="1">'Показатели подпрограммы 3'!#REF!</definedName>
    <definedName name="Z_4767DD30_F6FB_4FF0_A429_8866A8232500_.wvu.FilterData" localSheetId="3" hidden="1">'КАИП '!$A$5:$J$5</definedName>
    <definedName name="Z_4767DD30_F6FB_4FF0_A429_8866A8232500_.wvu.FilterData" localSheetId="7" hidden="1">'Мероприятия подпрограммы 1'!$A$6:$O$41</definedName>
    <definedName name="Z_4767DD30_F6FB_4FF0_A429_8866A8232500_.wvu.PrintArea" localSheetId="9" hidden="1">'!!!Мероприятия подпрограммы 2'!$A$1:$L$17</definedName>
    <definedName name="Z_4767DD30_F6FB_4FF0_A429_8866A8232500_.wvu.PrintArea" localSheetId="11" hidden="1">'!!!Мероприятия подпрограммы 3'!$A$1:$L$45</definedName>
    <definedName name="Z_4767DD30_F6FB_4FF0_A429_8866A8232500_.wvu.PrintArea" localSheetId="13" hidden="1">'!!!Мероприятия подпрограммы 4'!$A$1:$L$13</definedName>
    <definedName name="Z_4767DD30_F6FB_4FF0_A429_8866A8232500_.wvu.PrintArea" localSheetId="3" hidden="1">'КАИП '!$A$1:$J$19</definedName>
    <definedName name="Z_4767DD30_F6FB_4FF0_A429_8866A8232500_.wvu.PrintArea" localSheetId="7" hidden="1">'Мероприятия подпрограммы 1'!$A$1:$L$41</definedName>
    <definedName name="Z_4767DD30_F6FB_4FF0_A429_8866A8232500_.wvu.PrintArea" localSheetId="0" hidden="1">'Показатели'!$A$1:$D$54</definedName>
    <definedName name="Z_4767DD30_F6FB_4FF0_A429_8866A8232500_.wvu.PrintArea" localSheetId="6" hidden="1">'Показатели подпрограммы 1'!$A$1:$C$27</definedName>
    <definedName name="Z_4767DD30_F6FB_4FF0_A429_8866A8232500_.wvu.PrintArea" localSheetId="8" hidden="1">'Показатели подпрограммы 2'!$A$1:$D$14</definedName>
    <definedName name="Z_4767DD30_F6FB_4FF0_A429_8866A8232500_.wvu.PrintArea" localSheetId="10" hidden="1">'Показатели подпрограммы 3'!$A$1:$D$15</definedName>
    <definedName name="Z_4767DD30_F6FB_4FF0_A429_8866A8232500_.wvu.PrintArea" localSheetId="12" hidden="1">'Показатели подпрограммы 4'!$A$1:$D$13</definedName>
    <definedName name="Z_4767DD30_F6FB_4FF0_A429_8866A8232500_.wvu.PrintArea" localSheetId="1" hidden="1">'Распределение расходов'!$A$1:$K$26</definedName>
    <definedName name="Z_4767DD30_F6FB_4FF0_A429_8866A8232500_.wvu.PrintArea" localSheetId="2" hidden="1">'Ресурсное обеспечение'!$A$1:$G$41</definedName>
    <definedName name="Z_4767DD30_F6FB_4FF0_A429_8866A8232500_.wvu.PrintTitles" localSheetId="9" hidden="1">'!!!Мероприятия подпрограммы 2'!$5:$6</definedName>
    <definedName name="Z_4767DD30_F6FB_4FF0_A429_8866A8232500_.wvu.PrintTitles" localSheetId="11" hidden="1">'!!!Мероприятия подпрограммы 3'!$5:$6</definedName>
    <definedName name="Z_4767DD30_F6FB_4FF0_A429_8866A8232500_.wvu.PrintTitles" localSheetId="13" hidden="1">'!!!Мероприятия подпрограммы 4'!$5:$6</definedName>
    <definedName name="Z_4767DD30_F6FB_4FF0_A429_8866A8232500_.wvu.PrintTitles" localSheetId="3" hidden="1">'КАИП '!$3:$5</definedName>
    <definedName name="Z_4767DD30_F6FB_4FF0_A429_8866A8232500_.wvu.PrintTitles" localSheetId="7" hidden="1">'Мероприятия подпрограммы 1'!$5:$6</definedName>
    <definedName name="Z_4767DD30_F6FB_4FF0_A429_8866A8232500_.wvu.PrintTitles" localSheetId="0" hidden="1">'Показатели'!$5:$5</definedName>
    <definedName name="Z_4767DD30_F6FB_4FF0_A429_8866A8232500_.wvu.PrintTitles" localSheetId="6" hidden="1">'Показатели подпрограммы 1'!$5:$7</definedName>
    <definedName name="Z_4767DD30_F6FB_4FF0_A429_8866A8232500_.wvu.PrintTitles" localSheetId="8" hidden="1">'Показатели подпрограммы 2'!$5:$7</definedName>
    <definedName name="Z_4767DD30_F6FB_4FF0_A429_8866A8232500_.wvu.PrintTitles" localSheetId="10" hidden="1">'Показатели подпрограммы 3'!$5:$7</definedName>
    <definedName name="Z_4767DD30_F6FB_4FF0_A429_8866A8232500_.wvu.PrintTitles" localSheetId="1" hidden="1">'Распределение расходов'!$5:$6</definedName>
    <definedName name="Z_4767DD30_F6FB_4FF0_A429_8866A8232500_.wvu.PrintTitles" localSheetId="2" hidden="1">'Ресурсное обеспечение'!$4:$5</definedName>
    <definedName name="Z_4767DD30_F6FB_4FF0_A429_8866A8232500_.wvu.Rows" localSheetId="9" hidden="1">'!!!Мероприятия подпрограммы 2'!#REF!,'!!!Мероприятия подпрограммы 2'!#REF!,'!!!Мероприятия подпрограммы 2'!#REF!,'!!!Мероприятия подпрограммы 2'!#REF!,'!!!Мероприятия подпрограммы 2'!#REF!,'!!!Мероприятия подпрограммы 2'!#REF!,'!!!Мероприятия подпрограммы 2'!$16:$16</definedName>
    <definedName name="Z_4767DD30_F6FB_4FF0_A429_8866A8232500_.wvu.Rows" localSheetId="11" hidden="1">'!!!Мероприятия подпрограммы 3'!#REF!,'!!!Мероприятия подпрограммы 3'!$18:$18,'!!!Мероприятия подпрограммы 3'!$20:$20,'!!!Мероприятия подпрограммы 3'!$24:$24,'!!!Мероприятия подпрограммы 3'!$25:$25,'!!!Мероприятия подпрограммы 3'!$32:$33,'!!!Мероприятия подпрограммы 3'!$36:$36,'!!!Мероприятия подпрограммы 3'!$43:$44</definedName>
    <definedName name="Z_4767DD30_F6FB_4FF0_A429_8866A8232500_.wvu.Rows" localSheetId="13" hidden="1">'!!!Мероприятия подпрограммы 4'!#REF!,'!!!Мероприятия подпрограммы 4'!#REF!</definedName>
    <definedName name="Z_4767DD30_F6FB_4FF0_A429_8866A8232500_.wvu.Rows" localSheetId="3" hidden="1">'КАИП '!#REF!,'КАИП '!$17:$18</definedName>
    <definedName name="Z_4767DD30_F6FB_4FF0_A429_8866A8232500_.wvu.Rows" localSheetId="7" hidden="1">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</definedName>
    <definedName name="Z_484BD7FD_1D3D_4528_954E_A98D5B59AC9C_.wvu.FilterData" localSheetId="7" hidden="1">'Мероприятия подпрограммы 1'!$A$6:$O$41</definedName>
    <definedName name="Z_7C917F30_361A_4C86_9002_2134EAE2E3CF_.wvu.Cols" localSheetId="6" hidden="1">'Показатели подпрограммы 1'!#REF!</definedName>
    <definedName name="Z_7C917F30_361A_4C86_9002_2134EAE2E3CF_.wvu.Cols" localSheetId="8" hidden="1">'Показатели подпрограммы 2'!#REF!</definedName>
    <definedName name="Z_7C917F30_361A_4C86_9002_2134EAE2E3CF_.wvu.Cols" localSheetId="10" hidden="1">'Показатели подпрограммы 3'!#REF!</definedName>
    <definedName name="Z_7C917F30_361A_4C86_9002_2134EAE2E3CF_.wvu.FilterData" localSheetId="3" hidden="1">'КАИП '!$A$5:$J$5</definedName>
    <definedName name="Z_7C917F30_361A_4C86_9002_2134EAE2E3CF_.wvu.FilterData" localSheetId="7" hidden="1">'Мероприятия подпрограммы 1'!$A$6:$O$41</definedName>
    <definedName name="Z_7C917F30_361A_4C86_9002_2134EAE2E3CF_.wvu.PrintArea" localSheetId="9" hidden="1">'!!!Мероприятия подпрограммы 2'!$A$1:$L$17</definedName>
    <definedName name="Z_7C917F30_361A_4C86_9002_2134EAE2E3CF_.wvu.PrintArea" localSheetId="7" hidden="1">'Мероприятия подпрограммы 1'!$A$1:$L$41</definedName>
    <definedName name="Z_7C917F30_361A_4C86_9002_2134EAE2E3CF_.wvu.PrintArea" localSheetId="6" hidden="1">'Показатели подпрограммы 1'!$A$1:$C$27</definedName>
    <definedName name="Z_7C917F30_361A_4C86_9002_2134EAE2E3CF_.wvu.PrintArea" localSheetId="8" hidden="1">'Показатели подпрограммы 2'!$A$1:$D$14</definedName>
    <definedName name="Z_7C917F30_361A_4C86_9002_2134EAE2E3CF_.wvu.PrintArea" localSheetId="10" hidden="1">'Показатели подпрограммы 3'!$A$1:$D$15</definedName>
    <definedName name="Z_7C917F30_361A_4C86_9002_2134EAE2E3CF_.wvu.PrintArea" localSheetId="12" hidden="1">'Показатели подпрограммы 4'!$A$1:$D$13</definedName>
    <definedName name="Z_7C917F30_361A_4C86_9002_2134EAE2E3CF_.wvu.PrintArea" localSheetId="2" hidden="1">'Ресурсное обеспечение'!$A$1:$G$41</definedName>
    <definedName name="Z_7C917F30_361A_4C86_9002_2134EAE2E3CF_.wvu.PrintTitles" localSheetId="9" hidden="1">'!!!Мероприятия подпрограммы 2'!$5:$6</definedName>
    <definedName name="Z_7C917F30_361A_4C86_9002_2134EAE2E3CF_.wvu.PrintTitles" localSheetId="11" hidden="1">'!!!Мероприятия подпрограммы 3'!$5:$6</definedName>
    <definedName name="Z_7C917F30_361A_4C86_9002_2134EAE2E3CF_.wvu.PrintTitles" localSheetId="13" hidden="1">'!!!Мероприятия подпрограммы 4'!$5:$6</definedName>
    <definedName name="Z_7C917F30_361A_4C86_9002_2134EAE2E3CF_.wvu.PrintTitles" localSheetId="7" hidden="1">'Мероприятия подпрограммы 1'!$5:$6</definedName>
    <definedName name="Z_7C917F30_361A_4C86_9002_2134EAE2E3CF_.wvu.PrintTitles" localSheetId="6" hidden="1">'Показатели подпрограммы 1'!$5:$7</definedName>
    <definedName name="Z_7C917F30_361A_4C86_9002_2134EAE2E3CF_.wvu.PrintTitles" localSheetId="8" hidden="1">'Показатели подпрограммы 2'!$5:$7</definedName>
    <definedName name="Z_7C917F30_361A_4C86_9002_2134EAE2E3CF_.wvu.PrintTitles" localSheetId="10" hidden="1">'Показатели подпрограммы 3'!$5:$7</definedName>
    <definedName name="Z_7C917F30_361A_4C86_9002_2134EAE2E3CF_.wvu.PrintTitles" localSheetId="2" hidden="1">'Ресурсное обеспечение'!$4:$5</definedName>
    <definedName name="Z_7C917F30_361A_4C86_9002_2134EAE2E3CF_.wvu.Rows" localSheetId="9" hidden="1">'!!!Мероприятия подпрограммы 2'!#REF!,'!!!Мероприятия подпрограммы 2'!#REF!,'!!!Мероприятия подпрограммы 2'!#REF!,'!!!Мероприятия подпрограммы 2'!#REF!</definedName>
    <definedName name="Z_7C917F30_361A_4C86_9002_2134EAE2E3CF_.wvu.Rows" localSheetId="11" hidden="1">'!!!Мероприятия подпрограммы 3'!#REF!,'!!!Мероприятия подпрограммы 3'!#REF!,'!!!Мероприятия подпрограммы 3'!$18:$18,'!!!Мероприятия подпрограммы 3'!$20:$20,'!!!Мероприятия подпрограммы 3'!$43:$44</definedName>
    <definedName name="Z_7C917F30_361A_4C86_9002_2134EAE2E3CF_.wvu.Rows" localSheetId="13" hidden="1">'!!!Мероприятия подпрограммы 4'!#REF!,'!!!Мероприятия подпрограммы 4'!#REF!</definedName>
    <definedName name="Z_7C917F30_361A_4C86_9002_2134EAE2E3CF_.wvu.Rows" localSheetId="7" hidden="1">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</definedName>
    <definedName name="Z_81F2AFB8_21DA_4513_90AB_0A09D7D72D56_.wvu.FilterData" localSheetId="7" hidden="1">'Мероприятия подпрограммы 1'!$A$6:$O$41</definedName>
    <definedName name="Z_AD6F79BD_847B_4421_A1AA_268A55FACAB4_.wvu.FilterData" localSheetId="7" hidden="1">'Мероприятия подпрограммы 1'!$A$6:$O$41</definedName>
    <definedName name="Z_B45C2115_52AF_4E7B_8578_551FB3CF371E_.wvu.FilterData" localSheetId="7" hidden="1">'Мероприятия подпрограммы 1'!$A$6:$O$41</definedName>
    <definedName name="Z_C75D4C66_EC35_48DB_8FCD_E29923CDB091_.wvu.FilterData" localSheetId="7" hidden="1">'Мероприятия подпрограммы 1'!$A$6:$O$41</definedName>
    <definedName name="Z_CDE1D6F6_68DF_42F8_B01A_FF6465B24CCD_.wvu.Cols" localSheetId="6" hidden="1">'Показатели подпрограммы 1'!#REF!</definedName>
    <definedName name="Z_CDE1D6F6_68DF_42F8_B01A_FF6465B24CCD_.wvu.Cols" localSheetId="8" hidden="1">'Показатели подпрограммы 2'!#REF!</definedName>
    <definedName name="Z_CDE1D6F6_68DF_42F8_B01A_FF6465B24CCD_.wvu.Cols" localSheetId="10" hidden="1">'Показатели подпрограммы 3'!#REF!</definedName>
    <definedName name="Z_CDE1D6F6_68DF_42F8_B01A_FF6465B24CCD_.wvu.FilterData" localSheetId="3" hidden="1">'КАИП '!$A$5:$J$5</definedName>
    <definedName name="Z_CDE1D6F6_68DF_42F8_B01A_FF6465B24CCD_.wvu.FilterData" localSheetId="7" hidden="1">'Мероприятия подпрограммы 1'!$A$6:$O$41</definedName>
    <definedName name="Z_CDE1D6F6_68DF_42F8_B01A_FF6465B24CCD_.wvu.PrintArea" localSheetId="9" hidden="1">'!!!Мероприятия подпрограммы 2'!$A$1:$L$17</definedName>
    <definedName name="Z_CDE1D6F6_68DF_42F8_B01A_FF6465B24CCD_.wvu.PrintArea" localSheetId="11" hidden="1">'!!!Мероприятия подпрограммы 3'!$A$1:$L$45</definedName>
    <definedName name="Z_CDE1D6F6_68DF_42F8_B01A_FF6465B24CCD_.wvu.PrintArea" localSheetId="13" hidden="1">'!!!Мероприятия подпрограммы 4'!$A$1:$L$13</definedName>
    <definedName name="Z_CDE1D6F6_68DF_42F8_B01A_FF6465B24CCD_.wvu.PrintArea" localSheetId="7" hidden="1">'Мероприятия подпрограммы 1'!$A$1:$L$41</definedName>
    <definedName name="Z_CDE1D6F6_68DF_42F8_B01A_FF6465B24CCD_.wvu.PrintArea" localSheetId="6" hidden="1">'Показатели подпрограммы 1'!$A$1:$C$27</definedName>
    <definedName name="Z_CDE1D6F6_68DF_42F8_B01A_FF6465B24CCD_.wvu.PrintArea" localSheetId="8" hidden="1">'Показатели подпрограммы 2'!$A$1:$D$14</definedName>
    <definedName name="Z_CDE1D6F6_68DF_42F8_B01A_FF6465B24CCD_.wvu.PrintArea" localSheetId="10" hidden="1">'Показатели подпрограммы 3'!$A$1:$D$15</definedName>
    <definedName name="Z_CDE1D6F6_68DF_42F8_B01A_FF6465B24CCD_.wvu.PrintArea" localSheetId="12" hidden="1">'Показатели подпрограммы 4'!$A$1:$D$13</definedName>
    <definedName name="Z_CDE1D6F6_68DF_42F8_B01A_FF6465B24CCD_.wvu.PrintArea" localSheetId="1" hidden="1">'Распределение расходов'!$A$1:$K$26</definedName>
    <definedName name="Z_CDE1D6F6_68DF_42F8_B01A_FF6465B24CCD_.wvu.PrintArea" localSheetId="2" hidden="1">'Ресурсное обеспечение'!$A$1:$G$41</definedName>
    <definedName name="Z_CDE1D6F6_68DF_42F8_B01A_FF6465B24CCD_.wvu.PrintTitles" localSheetId="9" hidden="1">'!!!Мероприятия подпрограммы 2'!$5:$6</definedName>
    <definedName name="Z_CDE1D6F6_68DF_42F8_B01A_FF6465B24CCD_.wvu.PrintTitles" localSheetId="11" hidden="1">'!!!Мероприятия подпрограммы 3'!$5:$6</definedName>
    <definedName name="Z_CDE1D6F6_68DF_42F8_B01A_FF6465B24CCD_.wvu.PrintTitles" localSheetId="13" hidden="1">'!!!Мероприятия подпрограммы 4'!$5:$6</definedName>
    <definedName name="Z_CDE1D6F6_68DF_42F8_B01A_FF6465B24CCD_.wvu.PrintTitles" localSheetId="7" hidden="1">'Мероприятия подпрограммы 1'!$5:$6</definedName>
    <definedName name="Z_CDE1D6F6_68DF_42F8_B01A_FF6465B24CCD_.wvu.PrintTitles" localSheetId="6" hidden="1">'Показатели подпрограммы 1'!$5:$7</definedName>
    <definedName name="Z_CDE1D6F6_68DF_42F8_B01A_FF6465B24CCD_.wvu.PrintTitles" localSheetId="8" hidden="1">'Показатели подпрограммы 2'!$5:$7</definedName>
    <definedName name="Z_CDE1D6F6_68DF_42F8_B01A_FF6465B24CCD_.wvu.PrintTitles" localSheetId="10" hidden="1">'Показатели подпрограммы 3'!$5:$7</definedName>
    <definedName name="Z_CDE1D6F6_68DF_42F8_B01A_FF6465B24CCD_.wvu.PrintTitles" localSheetId="1" hidden="1">'Распределение расходов'!$5:$6</definedName>
    <definedName name="Z_CDE1D6F6_68DF_42F8_B01A_FF6465B24CCD_.wvu.PrintTitles" localSheetId="2" hidden="1">'Ресурсное обеспечение'!$4:$5</definedName>
    <definedName name="Z_CDE1D6F6_68DF_42F8_B01A_FF6465B24CCD_.wvu.Rows" localSheetId="9" hidden="1">'!!!Мероприятия подпрограммы 2'!#REF!,'!!!Мероприятия подпрограммы 2'!#REF!,'!!!Мероприятия подпрограммы 2'!#REF!,'!!!Мероприятия подпрограммы 2'!#REF!,'!!!Мероприятия подпрограммы 2'!#REF!,'!!!Мероприятия подпрограммы 2'!#REF!,'!!!Мероприятия подпрограммы 2'!$16:$16</definedName>
    <definedName name="Z_CDE1D6F6_68DF_42F8_B01A_FF6465B24CCD_.wvu.Rows" localSheetId="11" hidden="1">'!!!Мероприятия подпрограммы 3'!#REF!,'!!!Мероприятия подпрограммы 3'!$18:$18,'!!!Мероприятия подпрограммы 3'!$20:$20,'!!!Мероприятия подпрограммы 3'!$24:$24,'!!!Мероприятия подпрограммы 3'!$25:$25,'!!!Мероприятия подпрограммы 3'!$32:$33,'!!!Мероприятия подпрограммы 3'!$36:$36,'!!!Мероприятия подпрограммы 3'!$43:$44</definedName>
    <definedName name="Z_CDE1D6F6_68DF_42F8_B01A_FF6465B24CCD_.wvu.Rows" localSheetId="13" hidden="1">'!!!Мероприятия подпрограммы 4'!#REF!,'!!!Мероприятия подпрограммы 4'!#REF!</definedName>
    <definedName name="Z_D97B14A5_4ECD_4EB7_B8A7_D41E462F19A2_.wvu.FilterData" localSheetId="7" hidden="1">'Мероприятия подпрограммы 1'!$A$6:$O$41</definedName>
    <definedName name="Z_FAC3C627_8E23_41AB_B3FB_95B33614D8DB_.wvu.FilterData" localSheetId="7" hidden="1">'Мероприятия подпрограммы 1'!$A$6:$O$41</definedName>
    <definedName name="_xlnm.Print_Titles" localSheetId="9">'!!!Мероприятия подпрограммы 2'!$5:$6</definedName>
    <definedName name="_xlnm.Print_Titles" localSheetId="11">'!!!Мероприятия подпрограммы 3'!$5:$6</definedName>
    <definedName name="_xlnm.Print_Titles" localSheetId="13">'!!!Мероприятия подпрограммы 4'!$5:$6</definedName>
    <definedName name="_xlnm.Print_Titles" localSheetId="3">'КАИП '!$3:$5</definedName>
    <definedName name="_xlnm.Print_Titles" localSheetId="7">'Мероприятия подпрограммы 1'!$3:$6</definedName>
    <definedName name="_xlnm.Print_Titles" localSheetId="0">'Показатели'!$5:$5</definedName>
    <definedName name="_xlnm.Print_Titles" localSheetId="6">'Показатели подпрограммы 1'!$5:$7</definedName>
    <definedName name="_xlnm.Print_Titles" localSheetId="8">'Показатели подпрограммы 2'!$5:$7</definedName>
    <definedName name="_xlnm.Print_Titles" localSheetId="10">'Показатели подпрограммы 3'!$5:$7</definedName>
    <definedName name="_xlnm.Print_Titles" localSheetId="1">'Распределение расходов'!$5:$6</definedName>
    <definedName name="_xlnm.Print_Titles" localSheetId="2">'Ресурсное обеспечение'!$4:$5</definedName>
    <definedName name="_xlnm.Print_Area" localSheetId="9">'!!!Мероприятия подпрограммы 2'!$A$1:$L$26</definedName>
    <definedName name="_xlnm.Print_Area" localSheetId="11">'!!!Мероприятия подпрограммы 3'!$A$1:$L$29</definedName>
    <definedName name="_xlnm.Print_Area" localSheetId="13">'!!!Мероприятия подпрограммы 4'!$A$1:$L$27</definedName>
    <definedName name="_xlnm.Print_Area" localSheetId="3">'КАИП '!$A$1:$J$19</definedName>
    <definedName name="_xlnm.Print_Area" localSheetId="7">'Мероприятия подпрограммы 1'!$A$1:$L$53</definedName>
    <definedName name="_xlnm.Print_Area" localSheetId="0">'Показатели'!$A$1:$I$51</definedName>
    <definedName name="_xlnm.Print_Area" localSheetId="6">'Показатели подпрограммы 1'!$A$1:$H$31</definedName>
    <definedName name="_xlnm.Print_Area" localSheetId="8">'Показатели подпрограммы 2'!$A$1:$H$14</definedName>
    <definedName name="_xlnm.Print_Area" localSheetId="10">'Показатели подпрограммы 3'!$A$1:$H$18</definedName>
    <definedName name="_xlnm.Print_Area" localSheetId="12">'Показатели подпрограммы 4'!$A$1:$H$15</definedName>
    <definedName name="_xlnm.Print_Area" localSheetId="1">'Распределение расходов'!$A$1:$K$25</definedName>
    <definedName name="_xlnm.Print_Area" localSheetId="2">'Ресурсное обеспечение'!$A$1:$G$41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13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comments10.xml><?xml version="1.0" encoding="utf-8"?>
<comments xmlns="http://schemas.openxmlformats.org/spreadsheetml/2006/main">
  <authors>
    <author>slotina</author>
  </authors>
  <commentList>
    <comment ref="B11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часть УМЦ</t>
        </r>
      </text>
    </comment>
  </commentList>
</comments>
</file>

<file path=xl/comments7.xml><?xml version="1.0" encoding="utf-8"?>
<comments xmlns="http://schemas.openxmlformats.org/spreadsheetml/2006/main">
  <authors>
    <author>slotina</author>
  </authors>
  <commentList>
    <comment ref="B1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<sst xmlns="http://schemas.openxmlformats.org/spreadsheetml/2006/main" count="997" uniqueCount="442">
  <si>
    <t xml:space="preserve">приведено в соответствие с требованиями санитарного законодательства 1 дошкольное образовательное учреждение  </t>
  </si>
  <si>
    <t>Предоставление питания обучающимся в муниципальных  образовательных организациях, реализующих основные общеобразовательные программы за счёт средств родителей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</si>
  <si>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конкурсов, фестивалей, соревнований с целью выявления одарённых и талантливых детей Большеулуйского района.   Софинансирование за  участие в краевых  конкурсах по условиям Положений. Оплата за участие высокомотивированных обучающихся в  интенсивных предметных школах.</t>
  </si>
  <si>
    <t xml:space="preserve">В 2019 году получат платное питание: горячие завтраки обучающиеся с 7 до 11 лет - 199 чел., с 12 до 18 лет - 14 чел., горячие обеды обучающиеся с 7 до 11 лет - 120 чел., с 12 до 18 лет - 15 чел  В 2020 году получат платное питание: горячие завтраки обучающиеся с 7 до 11 лет - 199 чел., с 12 до 18 лет - 14 чел., горячие обеды обучающиеся с 7 до 11 лет - 120 чел., с 12 до 18 лет - 15 чел.   В 2021 году получат платное питание: горячие завтраки обучающиеся с 7 до 11 лет - 199 чел., с 12 до 18 лет - 14 чел., горячие обеды обучающиеся с 7 до 11 лет - 120 чел., с 12 до 18 лет - 15 чел  </t>
  </si>
  <si>
    <t>В 2019 году получат горячие завтраки обучающиеся с 7 до 11 лет - 252 чел., с 12 до 18 лет - 206 чел., горячие обеды обучающиеся с 7 до 11 лет - 40 чел., с 12 до 18 лет - 37 чел  В 2020 году получат горячие завтраки обучающиеся с 7 до 11 лет - 252 чел., с 12 до 18 лет - 206 чел., горячие обеды обучающиеся с 7 до 11 лет - 40 чел., с 12 до 18 лет - 37 чел. В 2021 году получат горячие завтраки обучающиеся с 7 до 11 лет - 252 чел., с 12 до 18 лет - 206 чел., горячие обеды обучающиеся с 7 до 11 лет - 40 чел., с 12 до 18 лет - 37 чел</t>
  </si>
  <si>
    <t xml:space="preserve">Ежегодно осуществляется подвоз 125 обучающихся к общеобразовательным  </t>
  </si>
  <si>
    <t>Количество человек, получающих услуги общего образования: 2019 год - 911 чел., 2020- 915 чел., 2021- 920 чел.</t>
  </si>
  <si>
    <t>Ежегодно не менее 20 обучающихся получили комплект туристического снаряжения для отдыха в палаточных лагерях</t>
  </si>
  <si>
    <t xml:space="preserve">
Обеспечение реализации образовательных программ для различных категорий детей в период работы летних оздоровительных площадок при общеобразоваетльных учреждениях   (ежегодно в 6 общеобразовательных  учреждениях не мнее 432 чел.) .  Обеспечены путёвками в загородные оздоровительные лагеря в 2019 году - 25 чел., 2020- 25 чел., 2021-25 чел.</t>
  </si>
  <si>
    <t>Муниципальная  программа</t>
  </si>
  <si>
    <t>Наименование муниципальной программы, подпрограммы   муниципальной программы</t>
  </si>
  <si>
    <t>«Обеспечение реализации муниципальной программы и прочие мероприятия»</t>
  </si>
  <si>
    <t xml:space="preserve">отдел образования администрации Большеулуйского района </t>
  </si>
  <si>
    <t>детский сад в с.Большой Улуй на 95 мест</t>
  </si>
  <si>
    <t>Перечень объектов капитального строительства муниципальной  собственности Большеулуйского района
 (за счет всех источников финансирования)</t>
  </si>
  <si>
    <t xml:space="preserve">Ежегодно будут награждены ценными подарками победители (не менее 12 чел.) и призёры (не менее 70 человек) муниципального этапа Всероссийской олимпиады школьников. </t>
  </si>
  <si>
    <t>Реализация образовательных программ оздоровления, отдыха, занятости детей и подростков</t>
  </si>
  <si>
    <t>Организация подвоза детей и подростков к местам отдыха, оздоровления, занятости, местам проведения культурно-массовых мероприятий</t>
  </si>
  <si>
    <t xml:space="preserve">Проведение ежегодного конкурса летних оздоровительных программ, реализуемых в летних оздоровительных лагерях при образовательных учреждениях </t>
  </si>
  <si>
    <t>Определены лучшие образовательные программы, реализуемые в летних оздоровительных лагерях при общеобразовательных учреждениях (не менее 3 программ ежегодно)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</si>
  <si>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организаций</t>
  </si>
  <si>
    <t>Отдел образования администрации Большеулуйского района</t>
  </si>
  <si>
    <t>Гос. стат. отчетность</t>
  </si>
  <si>
    <t>Ведомственная отчетность</t>
  </si>
  <si>
    <t xml:space="preserve"> </t>
  </si>
  <si>
    <t>%</t>
  </si>
  <si>
    <t>Единица измерения</t>
  </si>
  <si>
    <t>Итого по задаче 1</t>
  </si>
  <si>
    <t>№ п/п</t>
  </si>
  <si>
    <t>Всего</t>
  </si>
  <si>
    <t>федеральный бюджет</t>
  </si>
  <si>
    <t>краевой бюджет</t>
  </si>
  <si>
    <t>в том числе:</t>
  </si>
  <si>
    <t>чел.</t>
  </si>
  <si>
    <t>Вес показателя результативности</t>
  </si>
  <si>
    <t xml:space="preserve">Цели, задачи, мероприятия </t>
  </si>
  <si>
    <t xml:space="preserve">Приложение № 1
к паспорту муниципальной программы 
«Развитие образования 
Большеулуйского района»  </t>
  </si>
  <si>
    <t>Доля детей школьного возраста, охваченных летним отдыхом</t>
  </si>
  <si>
    <t>Количество маршрутов</t>
  </si>
  <si>
    <t>Спортивная подготовка по олимпийским видам спорта</t>
  </si>
  <si>
    <t>Обеспечение участия в официальных физкультурных (физкультурно-оздоровительных) мероприятиях</t>
  </si>
  <si>
    <t>Предоставлкения субсидии муниципальному бюджетному  учреждению дополнительного образования "Большеулуйская детско-юношеская спортивная школа" на иные цели</t>
  </si>
  <si>
    <t>Обеспечение функционирования муниципальных дошкольных образовательных учреждений (оказание услуг) (субсидия на иные цели) в рамках подпрограммы "Развитие дошкольного,общего образования  детей" муниципальной программы "Развитие образования  Большеулуйского района"</t>
  </si>
  <si>
    <t>«Господдержка детей сирот, расширение практики применения семейных форм воспитания, защита прав несовершеннолетних детей»»</t>
  </si>
  <si>
    <t xml:space="preserve">Обеспечение уровня заработной платы работников бюджетной сферы не ниже размера минимальной заработной платы (минимального размера оплаты труда) </t>
  </si>
  <si>
    <t>Годы реализации программ</t>
  </si>
  <si>
    <t xml:space="preserve">отчетный  финансовый год </t>
  </si>
  <si>
    <t>текущий финансовый год</t>
  </si>
  <si>
    <t>очередной  финансовый год</t>
  </si>
  <si>
    <t>первый год планового периода</t>
  </si>
  <si>
    <t>второй год планового периода</t>
  </si>
  <si>
    <t xml:space="preserve"> Задача 1. Обеспечить доступность качественного дошкольного образования, соответствующего федеральному государственному образовательному стандарту дошкольного образования
</t>
  </si>
  <si>
    <t>Задача 2. Обеспечить доступность и качество общего образования, соответствующего федеральным государственным образовательным стандартам общего образования</t>
  </si>
  <si>
    <t>Задача 3.Содействовать выявлению и поддержки одаренных детей через вовлечение их в различные сферы деятельности</t>
  </si>
  <si>
    <t xml:space="preserve">Задача 4.Обеспечить безопасный, качественный отдых и оздоровление детей в летний период </t>
  </si>
  <si>
    <t>Задача5.Обеспечить доступность  дополнительного образования детей.</t>
  </si>
  <si>
    <t>Задача 4. Организовать деятельность отдела образования, обеспечивающего деятельность образовательных учреждений, направленную на эффективное управление отраслью.</t>
  </si>
  <si>
    <t xml:space="preserve">очередной финансовый год </t>
  </si>
  <si>
    <t xml:space="preserve">второй год планового периода </t>
  </si>
  <si>
    <t>тыс.руб.</t>
  </si>
  <si>
    <t xml:space="preserve">план </t>
  </si>
  <si>
    <t>план</t>
  </si>
  <si>
    <t>план 2019</t>
  </si>
  <si>
    <t xml:space="preserve">Первый год планового периода </t>
  </si>
  <si>
    <t xml:space="preserve"> план 2020</t>
  </si>
  <si>
    <t xml:space="preserve">Второй год планового периода </t>
  </si>
  <si>
    <t>Итого на очередной финансовый год и плановый период период</t>
  </si>
  <si>
    <t>110, 240, 610,                             850</t>
  </si>
  <si>
    <t>110,            240,         320,         610</t>
  </si>
  <si>
    <t>110,                240  810,</t>
  </si>
  <si>
    <t>240,                     320</t>
  </si>
  <si>
    <t>110,          240,            610,         850</t>
  </si>
  <si>
    <t>110,           610</t>
  </si>
  <si>
    <t xml:space="preserve">110, 240           320     610        </t>
  </si>
  <si>
    <t xml:space="preserve">240           320     610        </t>
  </si>
  <si>
    <t>240</t>
  </si>
  <si>
    <t>Содействовать выявлению и поддержке одаренных детей через вовлечение их в различные сферы деятельности;</t>
  </si>
  <si>
    <t>240,  610</t>
  </si>
  <si>
    <t>240,  320</t>
  </si>
  <si>
    <t xml:space="preserve">                                      07 03</t>
  </si>
  <si>
    <t>0703</t>
  </si>
  <si>
    <t xml:space="preserve">текущий финансовый год </t>
  </si>
  <si>
    <t>годы реализации программы</t>
  </si>
  <si>
    <t>410</t>
  </si>
  <si>
    <t>120,  240</t>
  </si>
  <si>
    <t>Годы реализации программы</t>
  </si>
  <si>
    <t>110</t>
  </si>
  <si>
    <t>120,   240,  850</t>
  </si>
  <si>
    <t>114,  240,   850</t>
  </si>
  <si>
    <t>Расходы по  годам реализации программы (тыс.руб.)</t>
  </si>
  <si>
    <t>1.5.3</t>
  </si>
  <si>
    <t>022000210</t>
  </si>
  <si>
    <t>Задача 1. содействовать сокращению педагогических вакансий в образовательных учреждениях района посредством привлечения, закрепления и создания условий для профессионального развития педагогов образовательных учреждений района, в том числе за счет привлечения молодых учителей в возрасте до 35 лет</t>
  </si>
  <si>
    <t>Задача 2. обеспечить функционирование системы подготовки, переподготовки и повышения квалификации педагогических кадров и ее модернизацию</t>
  </si>
  <si>
    <t>Доля педагогов, прошедших повышение квалификации в текущем году</t>
  </si>
  <si>
    <t>Доля педагогов, участвующих в профессиональных конкурсах муниципального, регионалдьного и федерального уровней</t>
  </si>
  <si>
    <t>Задача 3. обеспечить поддержку лучших педагогических работников</t>
  </si>
  <si>
    <r>
      <t xml:space="preserve">Своевременное доведение средств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(отдел образования Администрации Большеулуйского района)</t>
    </r>
  </si>
  <si>
    <t xml:space="preserve">Приложение № 2
к паспорту муниципальной программы 
«Развитие образования 
Большеулулйского района»  </t>
  </si>
  <si>
    <t>Приложение №3                                                                                          к паспорту муниципальной программы 
«Развитие образования Большеулуйского района»</t>
  </si>
  <si>
    <t>Приложение № 4                                                   к паспорту муниципальной программы 
«Развитие образования Большеулуйского района»</t>
  </si>
  <si>
    <t>Задача: организовать деятельность отдела образования, обеспечивающего деятельность образовательных учреждений, направленную на эффективное управление отраслью</t>
  </si>
  <si>
    <t xml:space="preserve">Остаток стоимости строительства в ценах  контракта </t>
  </si>
  <si>
    <t xml:space="preserve">Цели, задачи, показатели результатов </t>
  </si>
  <si>
    <r>
      <t>Приложение № 2
к муниципальной программе 
«Развитие образования Большеулуйского района»</t>
    </r>
    <r>
      <rPr>
        <sz val="12"/>
        <color indexed="10"/>
        <rFont val="Times New Roman"/>
        <family val="1"/>
      </rPr>
      <t xml:space="preserve"> </t>
    </r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</si>
  <si>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</si>
  <si>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</si>
  <si>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</si>
  <si>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</si>
  <si>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</si>
  <si>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</si>
  <si>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</si>
  <si>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</si>
  <si>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</si>
  <si>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</si>
  <si>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</si>
  <si>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</si>
  <si>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</si>
  <si>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</si>
  <si>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Объем капитальных вложений, тыс. рублей</t>
  </si>
  <si>
    <t>Источник информации</t>
  </si>
  <si>
    <t>3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</si>
  <si>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</si>
  <si>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1.2.5</t>
  </si>
  <si>
    <t>Организация проведения военно-полевых сборов в общеобразовательных учреждениях</t>
  </si>
  <si>
    <t>Обеспеченность детей дошкольного возраста местами в дошкольных образовательных учреждениях (количество мест на 1000 детей)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</si>
  <si>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</si>
  <si>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Статус</t>
  </si>
  <si>
    <t>юридические лица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</si>
  <si>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</si>
  <si>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</si>
  <si>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</si>
  <si>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</si>
  <si>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</si>
  <si>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</si>
  <si>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</si>
  <si>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Итого на период</t>
  </si>
  <si>
    <t>всего расходное обязательство по программе</t>
  </si>
  <si>
    <t>Х</t>
  </si>
  <si>
    <t>в том числе по ГРБС:</t>
  </si>
  <si>
    <t>Подпрограмма 1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</si>
  <si>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</si>
  <si>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</si>
  <si>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</si>
  <si>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</si>
  <si>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</si>
  <si>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</si>
  <si>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</si>
  <si>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>«Развитие кадрового потенциала отрасли»</t>
  </si>
  <si>
    <t>1.2.1</t>
  </si>
  <si>
    <t>1.2.6</t>
  </si>
  <si>
    <t>07 01</t>
  </si>
  <si>
    <t>10 03</t>
  </si>
  <si>
    <t>07 02</t>
  </si>
  <si>
    <t>07 07</t>
  </si>
  <si>
    <t>111</t>
  </si>
  <si>
    <t>07 09</t>
  </si>
  <si>
    <t>Ожидаемый результат от реализации подпрограммного мероприятия 
(в натуральном выражении)</t>
  </si>
  <si>
    <t>балл</t>
  </si>
  <si>
    <t>2.1.1</t>
  </si>
  <si>
    <t>2.2.1</t>
  </si>
  <si>
    <t>2.2.2</t>
  </si>
  <si>
    <t>2.2.3</t>
  </si>
  <si>
    <t>3.1.1</t>
  </si>
  <si>
    <t>3.1.2</t>
  </si>
  <si>
    <t>4.1.1</t>
  </si>
  <si>
    <t xml:space="preserve">Обеспечение функционирования муниципальных дошкольных образовательных учреждений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</si>
  <si>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</si>
  <si>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Обеспечение деятельности (оказание услуг) муниципальных общеобразовательных учреждений</t>
  </si>
  <si>
    <t xml:space="preserve">        внебюджетные источники</t>
  </si>
  <si>
    <t xml:space="preserve">      внебюджетные источники</t>
  </si>
  <si>
    <t>10 04</t>
  </si>
  <si>
    <t>1.1.2.</t>
  </si>
  <si>
    <t>1.2.4</t>
  </si>
  <si>
    <t>Статус (муниципальная программа, подпрограмма)</t>
  </si>
  <si>
    <t>По годам до ввода объекта</t>
  </si>
  <si>
    <t>внебюджетные источники</t>
  </si>
  <si>
    <t>Информация о планируемых объемах бюджетных ассигнований, 
направленных на реализацию научной, научно-технической и инновационной деятельности</t>
  </si>
  <si>
    <t>Цели, задачи, мероприятия</t>
  </si>
  <si>
    <t>Оценка эффекта от реализации мероприятий</t>
  </si>
  <si>
    <t>Цель, целевые индикаторы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</si>
  <si>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</si>
  <si>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</si>
  <si>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</si>
  <si>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3.3.1</t>
  </si>
  <si>
    <t>0220000020</t>
  </si>
  <si>
    <t>Предоставление питания</t>
  </si>
  <si>
    <t>Организация отдыха детей и молодежи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</si>
  <si>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школьников. Оплата педагогам по гражданско-правовым договорам за подготовку участников к муниципальному этапу Всероссийской олимпиады школьников на муниципальных интенсивных предметных школах</t>
  </si>
  <si>
    <t>Задача № 1. Обеспечить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</si>
  <si>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 xml:space="preserve">Приложение 2
к  подпрограмме 2 «Развитие кадрового потенциала отрасли» </t>
  </si>
  <si>
    <t xml:space="preserve"> Приложение 2 
к  подпрограмме 3 «Господдержка детей сирот, расширение практики применения семейных форм воспитания, защита прав несовершеннолетних детей»</t>
  </si>
  <si>
    <t xml:space="preserve">Приложение 2 
к подпрограмме 4 «Обеспечение реализации муниципальной программы и прочие мероприятия в области образования» </t>
  </si>
  <si>
    <t>Задача № 3. Обеспечить поддержку лучших педагогических работников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</si>
  <si>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</si>
  <si>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Задача № 2. Обеспечить функционирование системы подготовки, переподготовки и повышения квалификации педагогических кадров и ее модернизацию</t>
  </si>
  <si>
    <t>Цель: создание условий для эффективного управления отраслью</t>
  </si>
  <si>
    <t xml:space="preserve">Компенсация части родительской платы за содержание ребенка в государственных, муниципальных, негосударственных учреждениях, реализующих основную общеобразовательную программу дошкольного образования </t>
  </si>
  <si>
    <t xml:space="preserve">Отдел образования Администрации Большеулуйского района </t>
  </si>
  <si>
    <t xml:space="preserve">Задача № 4. Обеспечить безопасный, качественный отдых и оздоровление детей в летний период </t>
  </si>
  <si>
    <t>Реализация основных общеобразовательных программ дошкольного образования</t>
  </si>
  <si>
    <t>1.1.1</t>
  </si>
  <si>
    <t>1.2.2</t>
  </si>
  <si>
    <t>1.2.3</t>
  </si>
  <si>
    <t>1.3.2</t>
  </si>
  <si>
    <t>1.4.4</t>
  </si>
  <si>
    <t>ведомственная отчетность</t>
  </si>
  <si>
    <t>1.1.2</t>
  </si>
  <si>
    <t>1.1.3</t>
  </si>
  <si>
    <t>1.1.4</t>
  </si>
  <si>
    <t>1.2.7</t>
  </si>
  <si>
    <t>1.2.8</t>
  </si>
  <si>
    <t>1.2.9</t>
  </si>
  <si>
    <t>1.4.1</t>
  </si>
  <si>
    <t>1.3.1</t>
  </si>
  <si>
    <t>4.1.1.</t>
  </si>
  <si>
    <t>4.1.2.</t>
  </si>
  <si>
    <t>4.1.3.</t>
  </si>
  <si>
    <t xml:space="preserve">Приложение № 3
к паспорту муниципальной программы 
«Развитие образования 
Большеулуйского района» </t>
  </si>
  <si>
    <t>Информация о распределении планируемых расходов по ГРБС</t>
  </si>
  <si>
    <t>Информация о ресурсном обеспечении расходов 
с учетом источников финансирования</t>
  </si>
  <si>
    <t xml:space="preserve">07 01 </t>
  </si>
  <si>
    <t>0220074080</t>
  </si>
  <si>
    <t>0220074090</t>
  </si>
  <si>
    <t xml:space="preserve">07 02 </t>
  </si>
  <si>
    <t>0240075520</t>
  </si>
  <si>
    <t>02400R0820</t>
  </si>
  <si>
    <t>Награждение  лучших учителей за высокие показатели  в учебно-воспитательном процессе и внедрение иновационных технологий в обучении школьников. Награждение юбиляров в возрасте 50,55,60,65 и т.д.лет. Награждение педагогов-стажистов, которые отработали в системе образования 25, 30. 35. 40, 45 лет. Проведение профессиональных конкурсов "Учитель года" и  "Воспитатель года". Оплата поздравлений в СМИ  педагогам с профессиональными и календарными праздниками</t>
  </si>
  <si>
    <t xml:space="preserve">Награждены юбиляры текущего года в возрасте 50,55,60,65 и т.д. лет. Награждены  педагоги-стажисты, которые отработали в системе образования 25, 30. 35. 40, 45 лет, в текущем году. Награждены лучшие учителя и воспитатели за высокие показатели по результатам текущего учебного года не менее 30 человек. Награждены по 3 победителя и участники районных  конкурсов "Учитель года" и "Воспитатель года". Оплачено 3 поздравления в газете </t>
  </si>
  <si>
    <t>Доля выпускников муниципальных общеобразовательных организаций, не сдавших единый государственный экзамен по обязательным предметам, в общей численности выпускников муниципальных общеобразовательных организаций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</si>
  <si>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</si>
  <si>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мероприятий направленных на профилактику правонарушений и преступлений среди несовершеннолетних</t>
  </si>
  <si>
    <t>oтдел образования администрации Большеулуйского района</t>
  </si>
  <si>
    <t>Обеспечен подвоз 100 % детей и подростков к местам отдыха, оздоровления, занятости, местам проведения культурно-массовых мероприятий</t>
  </si>
  <si>
    <t>Обеспечено медицинское сопровождение  в год не менее 10 спортивных соревнований среди школьников</t>
  </si>
  <si>
    <t>Обеспечение предметно-пространственной среды образовательной организации, реализующей программу дошкольного образования</t>
  </si>
  <si>
    <t xml:space="preserve">Удельный вес численности учителей 
в возрасте до 35 лет в общей численности учителей общеобразовательных организаций, расположенных на территории Большеулуйского района
</t>
  </si>
  <si>
    <t>«Господдержка детей сирот, расширение практики применения семейных форм воспитания, защита прав несовершеннолетних детей»</t>
  </si>
  <si>
    <t xml:space="preserve">муниципальный бюджет </t>
  </si>
  <si>
    <r>
      <t xml:space="preserve">Своевременное доведение средств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(отдел образования Администрации Большеулуйского района)</t>
    </r>
    <r>
      <rPr>
        <sz val="12"/>
        <rFont val="Times New Roman"/>
        <family val="1"/>
      </rPr>
      <t xml:space="preserve">
</t>
    </r>
  </si>
  <si>
    <r>
      <t xml:space="preserve">Своевременность  утверждения муниципальных  заданий руководством  Главного распорядителя средств районного бюджета, в ведении которого находятся муниципальные бюджетные  учреждения, на текущий финансовый год и плановый период </t>
    </r>
    <r>
      <rPr>
        <i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</si>
  <si>
    <t>2.1.1.</t>
  </si>
  <si>
    <t>2.3.1</t>
  </si>
  <si>
    <t>Администрация Большеулуйского  района</t>
  </si>
  <si>
    <t>муниципальный бюджет</t>
  </si>
  <si>
    <t>Главный распорядитель: Администрация Большеулуйского района</t>
  </si>
  <si>
    <t>Отдел образования Администрации Большеулуйского района</t>
  </si>
  <si>
    <t>137</t>
  </si>
  <si>
    <t>3.2.1</t>
  </si>
  <si>
    <t>Администрация Большеулуйского района</t>
  </si>
  <si>
    <t>Своевременность утверждения планов финансово-хозяйственной деятельности руководством Главного распорядителя средств районного бюджета, в ведении которого находятся муниципальные бюджетные учреждения, на текущий финансовый год и плановый период в соответствии со  сроками, утвержденными органами исполнительной власти Большеулуйского района, осуществляющими функции и полномочия учредителя</t>
  </si>
  <si>
    <t xml:space="preserve">Руководство и управление в сфере установленных функций </t>
  </si>
  <si>
    <t>отдел образования Администрации Большеулуйского района</t>
  </si>
  <si>
    <t>Повышение эффективности управления отраслью и использования муниципального 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</si>
  <si>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Обеспечение предоставления услуг в сфере образования</t>
  </si>
  <si>
    <t>Повышения эффективности и качества предоставления услуг на 1 балл</t>
  </si>
  <si>
    <t>Задача № 3. Содействовать выявлению и поддержке одаренных детей</t>
  </si>
  <si>
    <t>Цель: создать условия для эффективного управления отраслью</t>
  </si>
  <si>
    <t xml:space="preserve">Отношение среднего балла ЕГЭ (в расчете на 1 предмет) в 10 % школ Большеулуйского района с лучшими результатами ЕГЭ к среднему баллу ЕГЭ (в расчете на 1 предмет) в 10 % школ  Большеулуйского района с худшими результатами ЕГЭ
</t>
  </si>
  <si>
    <t xml:space="preserve">Удельный вес ДОУ, 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 муниципальных дошкольных образовательных организаций (не менее чем в 80 % дошкольных организаций)
</t>
  </si>
  <si>
    <t xml:space="preserve">Доля муниципальныхобразовательных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</si>
  <si>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>Удельный вес общеобразовательных организаций района,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муниципальных  организаций общего образования, расположенных на территории Большеулуйского района</t>
  </si>
  <si>
    <t>Подпрограмма 2 «Развитие кадрового потенциала отрасли»</t>
  </si>
  <si>
    <t>Подпрограмма 3 «Господдержка детей сирот, расширение практики применения семейных форм воспитания»</t>
  </si>
  <si>
    <t>Подпрограмма 4 «Обеспечение реализации муниципальной программы и прочие мероприятия в области образования»</t>
  </si>
  <si>
    <t>Муниципальная программа</t>
  </si>
  <si>
    <t>Охвачено ежегодно  мероприятиями не менее 70% обучающихся,в том чсиле из категории СОП не менее 100%</t>
  </si>
  <si>
    <t>ИНФОРМАЦИЯ</t>
  </si>
  <si>
    <t>О СВОДНЫХ ПОКАЗАТЕЛЯХ МУНИЦИПАЛЬНЫХ ЗАДАНИЙ</t>
  </si>
  <si>
    <t>N п/п</t>
  </si>
  <si>
    <t>Наименование муниципальной услуги (работы)</t>
  </si>
  <si>
    <t>Содержание муниципальной услуги (работы) &lt;1&gt;</t>
  </si>
  <si>
    <t>Наименование и значение показателя объема муниципальной услуги (работы)</t>
  </si>
  <si>
    <t>Значение показателя объема муниципальной услуги (работы) по годам реализации программы</t>
  </si>
  <si>
    <t>очередной финансовый год</t>
  </si>
  <si>
    <t>1-й год планового периода</t>
  </si>
  <si>
    <t>2-й год планового периода</t>
  </si>
  <si>
    <t>Расходы бюджета на оказание (выполнение) муниципальной услуги (работы), тыс. руб.</t>
  </si>
  <si>
    <t>0220000050</t>
  </si>
  <si>
    <t>0220000010</t>
  </si>
  <si>
    <t>0220010210</t>
  </si>
  <si>
    <t>0220075880</t>
  </si>
  <si>
    <t>0220075540</t>
  </si>
  <si>
    <t>0220075560</t>
  </si>
  <si>
    <t>0220075640</t>
  </si>
  <si>
    <t>0220075660</t>
  </si>
  <si>
    <t>0220000080</t>
  </si>
  <si>
    <t>0220000060</t>
  </si>
  <si>
    <t>Организация и осуществление транспортного обслуживания учащихся образовательных организаций</t>
  </si>
  <si>
    <t>0220000100</t>
  </si>
  <si>
    <t>0220000110</t>
  </si>
  <si>
    <t>0220000120</t>
  </si>
  <si>
    <t>0220000130</t>
  </si>
  <si>
    <t>0220000140</t>
  </si>
  <si>
    <t>0220076490</t>
  </si>
  <si>
    <t>0220000090</t>
  </si>
  <si>
    <t>1.1.5</t>
  </si>
  <si>
    <t>1.1.6</t>
  </si>
  <si>
    <t>1.1.7</t>
  </si>
  <si>
    <t>1.4.2</t>
  </si>
  <si>
    <t>1.4.3</t>
  </si>
  <si>
    <t>1.4.5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</si>
  <si>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</si>
  <si>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</si>
  <si>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</t>
  </si>
  <si>
    <t xml:space="preserve">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</si>
  <si>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</si>
  <si>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</si>
  <si>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отдел образования администрация Большеулуйского района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</si>
  <si>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 в текущем финансовом году</t>
  </si>
  <si>
    <t xml:space="preserve">Приложение 1
к  подпрограмме 2 «Развитие кадрового потенциала отрасли» </t>
  </si>
  <si>
    <t>Организация деятельности районных методических объединений, методического совета. Обеспечение системы переподготовки и повышения квалификации педагогов через семинары, круглые столы, педагогические чтения и др. Оплата аренды помещений для проведения семинаров, конкурсов, конференций.</t>
  </si>
  <si>
    <t>ежегодно  приобретены квартиры  для детей-сирот и детей, оставшихся без попечения родителей, лиц из числа детей-сирот и детей, оставшихся без попечения родителей, в соответствии с соглашением Министерства образования Красноярского края</t>
  </si>
  <si>
    <t>Доля детей школьного возраста,охваченных летним отдыхом</t>
  </si>
  <si>
    <t>ежегодно в соответствии с результатами районного конкурса  будет приобретено игоровое и (или) учебное оборудование, необходимое для  реализации ФГОС ДО, не менее в 3 ДОУ и ОУ, реализующих программу дошкольного образования,</t>
  </si>
  <si>
    <t>Обеспечение образовательной среды общеобразовательных организаций, реализующих программы начального общего, основного общего, среднего общего образования</t>
  </si>
  <si>
    <t>ежегодно в соответствии с результатами районного конкурса  будет приобретено учебное и (или) спортивное оборудование, необходимое для  реализации ФГОС НОО, ООО, СОО не менее в 3  ОУ, реализующих программы общего образования,</t>
  </si>
  <si>
    <t>Ежегодно учащиеся из 6 общеобразовательных учреждений и 2 ДОУ примут участие в районных фестивалях, творческих конкурсах, спортивных соревнованиях общей численностью не менее 900 чел. Ежегодно не менее 2-х учреждений примут участие в краевых конкурсах на условиях софинансирования.</t>
  </si>
  <si>
    <t>Обеспечена реализация образовательных программ оздоровления, отдыха и занятости детей и подростков с охватом не мене 400 детей и подростков ежегодно</t>
  </si>
  <si>
    <t>Приложение № 1
к подпрограмме 1 «Развитие дошкольного, общего и дополнительного  образования детей»</t>
  </si>
  <si>
    <t>«Развитие дошкольного, общего и дополнительного образования детей»</t>
  </si>
  <si>
    <t xml:space="preserve">Подпрограмма 1 «Развитие дошкольного, общего  и дополнительного образования детей» </t>
  </si>
  <si>
    <t>1.5.1</t>
  </si>
  <si>
    <t>1.5.1.</t>
  </si>
  <si>
    <t xml:space="preserve">Обеспечение деятельности (оказание услуг) ТПМПК </t>
  </si>
  <si>
    <t>Цель: обеспечение высокого качества образования, соответствующего потребностям граждан и перспективным задачам развития экономики Большеулуйского района, государственной поддержки детей-сирот, детей, оставшихся без попечения родителей, обеспечение качественного и безопасного отдыха и оздоровления детей в летний периодотдых и оздоровление детей в летний период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</si>
  <si>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 проведение профилактических мероприятий с несовершеннолетними</t>
  </si>
  <si>
    <t>Доля детей в возрасте от 1 до 6 лет, получающих услуги  дошкольного образования в ОУ различных типов и видов</t>
  </si>
  <si>
    <t xml:space="preserve">Доля общеобразовательных учреждений, в которых действуют органиы государственно-общественного управления  </t>
  </si>
  <si>
    <t>Доля общеобразовательных учреждений, в которых создана универсальная безбарьерная среда</t>
  </si>
  <si>
    <t xml:space="preserve">Доля общеобразовательных учреждений, в которых созданы 100% условия для сопровождения обучающихся с ОВЗ в соответствии с требованиями действующего законодательства </t>
  </si>
  <si>
    <t>Доля обучающихся в муниципальных общеобразовательных организациях, охваченных мероприятиями профилактической направленности</t>
  </si>
  <si>
    <t>Цель: Создание в системе дошкольного, общего и дополнительного образования равных возможностей для получения доступного и  качественного образования, позитивной социализации детей и отдыха, оздоровления детей в летний период</t>
  </si>
  <si>
    <t>Задача № 1 Обеспечить доступность качественного дошкольного образования, соответствующего федеральному государственному образовательному стандарту дошкольного образования</t>
  </si>
  <si>
    <t xml:space="preserve">Задача № 5.  Обеспечить доступность качественного дополнительного оборазования </t>
  </si>
  <si>
    <t xml:space="preserve">Удельный вес   образовательных организаций (структурных подразделений), реализующих программы  дошкольного образования, в которых  проведена внешняя комплексная оценка качества образовательной деятельности с  в соответствии с федеральным государственным образовательным стандартом дошкольного образования
 </t>
  </si>
  <si>
    <r>
      <t xml:space="preserve">Количество  человек, получающих  услуги  дошкольного образования
</t>
    </r>
    <r>
      <rPr>
        <sz val="10"/>
        <rFont val="Arial Cyr"/>
        <family val="0"/>
      </rPr>
      <t xml:space="preserve"> 2019 г. - 387 (ДОУ), 69 (ГКП), 2020 г. - 387 (ДОУ), 69 (ГКП),2021 - 387 (ДОУ), 69 (ГКП).
Численность детей  в возрасте  с  3 до7 лет,  которым  предоставлена  возможность  получать  услуги  дошкольного образования
 2019 г. - 368 (ДОУ), 69 (ГКП), 2020 г. - 368 (ДОУ), 69 (ГКП), 2021 г. - 368 (ДОУ), 69 (ГКП)
Численность  воспитанников  дошкольных образовательных организаций, обучающихся  по  программам, соответствующим  требованиям  стандартов  дошкольного образования
2019 г. -387, 2020 - 387, 2021- 387, 
</t>
    </r>
  </si>
  <si>
    <t>Выделены денежные средства на осуществление присмотра и ухода за детьми-инвалидами,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платы: 2019 - 2, 2020  - 2,2021- 2                                                                                                               детьми-сиротами и детьми, оставшимися без попечения родителей, а также детьми с туберкулезной интоксикацией 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платы:  2019 - 4 чел., 2020- 4 чел.,2021- 4 чел.</t>
  </si>
  <si>
    <t xml:space="preserve">Количество  семей,  получающих  выплату  на  первого  ребенка
 2019  г. - 215, 2020 г.  - 215, 2021-215.
Количество  семей,  получающих  выплату  на  второго ребенка
2019 г. - 172   2020- 172,   2021 - 172
</t>
  </si>
  <si>
    <t xml:space="preserve">Организовано горячее питание   десятиклассников в рамках проведения обязательных военно-полевых сборов в общеобразовательных учреждениях среднего общего образования  в 2019 - 15 чел., 2020- 15 чел., 2021- 19 чел. </t>
  </si>
  <si>
    <t>Цель: формирование кадрового ресурса отрасли, обеспечивающего необходимое качество образования  обучающихся, соответствующее потребностям граждан</t>
  </si>
  <si>
    <t>Задача № 1. Содействовать сокращению педагогических вакансий в образовательных учреждениях района посредством привлечения, закрепления и создания условий для профессионального развития педагогов образовательных учреждений района, в том числе за счет привлечения молодых учителей в возрасте до 35 лет</t>
  </si>
  <si>
    <t xml:space="preserve"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 организация профилактической работы с несовершеннолетними
</t>
  </si>
  <si>
    <t>Приложение 1 
к  подпрограмме 3 «Господдержка детей сирот, расширение практики применения семейных форм воспитания, защита прав несовершеннолетних детей»</t>
  </si>
  <si>
    <t>Задача № 2. Организовать профилактическую работу с несовершеннолетними</t>
  </si>
  <si>
    <t>Приложение № 2
к подпрограмме 1 «Развитие дошкольного, общего и дополнительного                                              образования детей»</t>
  </si>
  <si>
    <t xml:space="preserve">Приложение 1 
к подпрограмме 4 «Обеспечение реализации муниципальной программы и прочие мероприятия в области образования» </t>
  </si>
  <si>
    <t>будет оказана консультативная психолого-педагогическая помощь обучающимся в соответствии с запросами родителей,  проведена информационно-разъяснительная работа</t>
  </si>
  <si>
    <t>Доля обучающихся, охваченных дополнительным образованием.</t>
  </si>
  <si>
    <t>Реализация основных общеобразовательных программ начального общего образования</t>
  </si>
  <si>
    <t>не указано</t>
  </si>
  <si>
    <t xml:space="preserve">Число обучающихся </t>
  </si>
  <si>
    <t>адаптированная образовательная программа, обучающиеся с ограниченными возможностями здоровья (ОВЗ), очная</t>
  </si>
  <si>
    <t>Число обучающихся</t>
  </si>
  <si>
    <t>не указано, проходящие обучение по состоянию здоровья на дому, очно-заочная (НЕ ОВЗ)</t>
  </si>
  <si>
    <t>адаптированная образовательная программа,  обучающиеся с ограниченными возможностями здоровья (ОВЗ),  проходящие обучение по состоянию здоровья на дому, очно-заочная</t>
  </si>
  <si>
    <t>Реализация основных общеобразовательных программ основного общего образования</t>
  </si>
  <si>
    <t>адаптированная образовательная программа,  обучающиеся с ограниченными возможностями здоровья (ОВЗ), проходящие обучение по состоянию здоровья на дому, очно-заочное</t>
  </si>
  <si>
    <t>Реализация основных общеобразовательных программ среднего общего образования</t>
  </si>
  <si>
    <t>не указано, очная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</si>
  <si>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обучение),очная</t>
  </si>
  <si>
    <t xml:space="preserve">  не указано, очно - заочная</t>
  </si>
  <si>
    <t>Реализация дополнительных общеразвивающих программ</t>
  </si>
  <si>
    <t>в каникулярное время с дневным пребыванием, очная</t>
  </si>
  <si>
    <t>организация и осуществление подвоза обучающихся в образовательные учреждения автомобильным транспортом</t>
  </si>
  <si>
    <t>До 3 лет, очная, группа полного дня</t>
  </si>
  <si>
    <t>от 3 до 8 лет,  очная, группа полного дня</t>
  </si>
  <si>
    <t>До 3 лет, очная, группа  кратковременного  пребывания</t>
  </si>
  <si>
    <t>От 3 лет до 8 лет,  очная,  группа  кратковременного  пребывания</t>
  </si>
  <si>
    <t>Присмотр и уход</t>
  </si>
  <si>
    <t>Физические лица за исключением льготных категорий, до 3 лет, группа полного дня, очная</t>
  </si>
  <si>
    <t>Физические лица за исключением льготных категорий, от 3 до 8 лет, группа полного дня, очная</t>
  </si>
  <si>
    <t xml:space="preserve">адаптированная образовательная программа,  обучающиеся с ограниченными возможностями здоровья (ОВЗ), очная </t>
  </si>
  <si>
    <t>1.5.2</t>
  </si>
  <si>
    <t>Предоставление субсидии муниципальному бюджетному  учреждению дополнительного образования "Большеулуйская детско-юношеская спортивная школа" на выполнение муниципального задания</t>
  </si>
  <si>
    <t>0220000200</t>
  </si>
  <si>
    <t>Задача № 3 Осуществлять государственные полномочия по организации и осуществлению деятельности по опеке и попечительству в отношении несовершеннолетних</t>
  </si>
  <si>
    <t>4.1.2</t>
  </si>
  <si>
    <t>4.1.3</t>
  </si>
  <si>
    <t>Ежегодно специалистам  по их запросу будет производиться оплата за  аренду жилья. Выплачена единовременная денежная выплата молодым педагогам,  прибывшим в текущем году, в размере 5650 рублей</t>
  </si>
  <si>
    <t>Ежегодно будет обеспечена деятельность 13 РМО, 1 районного методического совета.  Оплачена аренда помещения и (или) оборудования для проведения августовского педагогического совета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</si>
  <si>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Оплата аренды жилой площади на территории района специалистам - педагогическим работникам ( молодые специалисты, специалисты приехавшие в район из иных муниципалитетов). Единовременная денежная выплата молодым специалистам-педагогам.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</si>
  <si>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</si>
  <si>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</si>
  <si>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4.1.4</t>
  </si>
  <si>
    <t>МКУ "Централизованная бухгалтерия", ФЭУ</t>
  </si>
  <si>
    <t xml:space="preserve">Обеспечение уровеня заработной платы работников бюджетной сферы не ниже размера минимальной заработной платы (минимального размера оплаты труда) </t>
  </si>
  <si>
    <t>«Развитие образования 
Большеулуйского района»</t>
  </si>
  <si>
    <t>«Развитие образования Большеулуйского района»</t>
  </si>
  <si>
    <t>Задача 1 Организовать деятельность отдела образования, обеспечивающего деятельность образовательных учреждений, направленную на эффективное управление отраслью</t>
  </si>
  <si>
    <t xml:space="preserve">Численность обучающихся, занимающихся в муниципальном бюджетном образовательном учреждении дополнительного образования детей </t>
  </si>
  <si>
    <t>Цель: формирование кадрового ресурса отрасли, обеспечивающего необходимое качество образования обучающихся, соответствующее потребностям граждан</t>
  </si>
  <si>
    <t>Ежегодно 238 обучающихся будут иметь возможность повысить уровень физической подготовленности, достичь  спортивных результатов с учетом индивидуальных особенностей  и требованиям образовательных программ по видам спорта</t>
  </si>
  <si>
    <t>Доля общеобразовательных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</si>
  <si>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</si>
  <si>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Задача № 2. Обеспечить доступность и качество общего образования, соответствующего федеральным государственным образовательным стандартам общего образования</t>
  </si>
  <si>
    <t>Медицинское сопровождение детей во время проведения спортивных соревнований и при доставке в загородные оздоровительные лагеря</t>
  </si>
  <si>
    <t>Организация мероприятий по обеспечению туристическим снаряжением для проживания участников в палаточных лагерях</t>
  </si>
  <si>
    <t>Ответственный исполнитель программы                                                              А.А. Межова</t>
  </si>
  <si>
    <t xml:space="preserve">Количество человеко-часов (количество рассчитано на учебный год) </t>
  </si>
  <si>
    <t>Реализация дополнительных предпрофессиональных программ в области физической культуры и спорта</t>
  </si>
  <si>
    <t>Количество человеко-часов (количество рассчитано на учебный год)</t>
  </si>
  <si>
    <t>Командные игровые виды спорта</t>
  </si>
  <si>
    <t>Не указано</t>
  </si>
  <si>
    <t>Количество мероприятий (количество рассчитано на учебный год)</t>
  </si>
  <si>
    <t>Региональный</t>
  </si>
  <si>
    <t xml:space="preserve">Количество соревнований (количество рассчитано на учебный год) </t>
  </si>
  <si>
    <t>Проведение тестирования выполнения нормативов испытаний (тестов) комплекса ГТО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</si>
  <si>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</si>
  <si>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Организация и проведение официальных спортивных мероприятий</t>
  </si>
  <si>
    <t>Муниципальный</t>
  </si>
  <si>
    <r>
      <t xml:space="preserve">дети за исключением детей с ограниченными возможностями здоровья (ОВЗ) и детей-инвалидов,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физкультурно-спортивной, очная</t>
    </r>
  </si>
  <si>
    <r>
      <t xml:space="preserve">Циклические, скоростно-силовые виды спорта и многоборья (лыжные гонки),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этап начальной подготовки</t>
    </r>
  </si>
  <si>
    <r>
      <t xml:space="preserve">Циклические, скоростно-силовые виды спорта и многоборья (лыжные гонки), </t>
    </r>
    <r>
      <rPr>
        <sz val="12"/>
        <rFont val="Times New Roman"/>
        <family val="1"/>
      </rPr>
      <t xml:space="preserve"> тренировочный </t>
    </r>
    <r>
      <rPr>
        <sz val="10"/>
        <rFont val="Times New Roman"/>
        <family val="1"/>
      </rPr>
      <t xml:space="preserve">этап </t>
    </r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</si>
  <si>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</si>
  <si>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0230000010</t>
  </si>
  <si>
    <t>0230000020</t>
  </si>
  <si>
    <t>0230000030</t>
  </si>
  <si>
    <t xml:space="preserve"> 0250000010</t>
  </si>
  <si>
    <t>0250010210</t>
  </si>
  <si>
    <t>0250000980</t>
  </si>
  <si>
    <t>0250000990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</si>
  <si>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на основании решений судов по договорам социального займа за счет средств краевого бюджета</t>
  </si>
  <si>
    <t>Уровень бюджетной системы /источники финансирования</t>
  </si>
  <si>
    <t xml:space="preserve">Доля общеобразовательных учреждений, в которых действуют органы государственно-общественного управления  </t>
  </si>
  <si>
    <t>0220000160</t>
  </si>
  <si>
    <t>«Развитие дошкольного, общего и дополнительного                                              образования детей»</t>
  </si>
  <si>
    <t>ИНФОРМАЦИЯ О РЕСУРСНОМ ОБЕСПЕЧЕНИИ МУНИЦИПАЛЬНОЙ ПРОГРАММЫ БОЛЬШЕУЛУЙСКОГО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</si>
  <si>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ИНФОРМАЦИЯ ОБ ИСТОЧНИКАХ ФИНАНСИРОВАНИЯ ПОДПРОГРАММ, ОТДЕЛЬНЫХ МЕРОПРИЯТИЙ МУНИЦИПАЛЬНОЙ ПРОГРАММЫ БОЛЬШЕУЛУЙСКОГО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</si>
  <si>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ПЕРЕЧЕНЬ ЦЕЛЕВЫХ ПОКАЗАТЕЛЕЙ МУНИЦИПАЛЬНОЙ ПРОГРАММЫ БОЛЬШЕУЛУЙСКОГО РАЙОНА С УКАЗАНИЕМ ПЛАНИРУЕМЫХ К ДОСТИЖЕНИЮ ЗНАЧЕНИЙ В РЕЗУЛЬТАТЕ РЕАЛИЗАЦИИ МУНИЦИПАЛЬНОЙ ПРОГРАММЫ БОЛЬШЕУЛУЙСКОГО РАЙОНА</t>
  </si>
  <si>
    <t>ПЕРЕЧЕНЬ И ЗНАЧЕНИЯ ПОКАЗАТЕЛЕЙ РЕЗУЛЬТАТИВНОСТИ ПОДПРОГРАММЫ</t>
  </si>
  <si>
    <t>1.1.8</t>
  </si>
  <si>
    <t>0701</t>
  </si>
  <si>
    <t>0220000030</t>
  </si>
  <si>
    <t>0220000240</t>
  </si>
  <si>
    <t>0240000070</t>
  </si>
  <si>
    <t>0702</t>
  </si>
  <si>
    <t>1.2.10</t>
  </si>
  <si>
    <t>0220000040</t>
  </si>
  <si>
    <t xml:space="preserve">110,  240,             610        </t>
  </si>
  <si>
    <t>Задача № 5. Обеспечить доступность дополнительного образования детей.</t>
  </si>
  <si>
    <t>Задача № 4. Обеспечить безопасный, качественный отдых и оздоровление детей   в летний период.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</si>
</sst>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?"/>
    <numFmt numFmtId="210" formatCode="_-* #,##0_р_._-;\-* #,##0_р_._-;_-* &quot;-&quot;?_р_._-;_-@_-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74" fontId="4" fillId="0" borderId="0" xfId="56" applyNumberFormat="1" applyFont="1" applyFill="1" applyAlignment="1">
      <alignment/>
      <protection/>
    </xf>
    <xf numFmtId="17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74" fontId="4" fillId="0" borderId="0" xfId="56" applyNumberFormat="1" applyFont="1" applyFill="1" applyBorder="1" applyAlignment="1">
      <alignment horizontal="center" vertical="center" wrapText="1"/>
      <protection/>
    </xf>
    <xf numFmtId="174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174" fontId="6" fillId="0" borderId="10" xfId="56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56" applyFont="1" applyFill="1" applyAlignment="1">
      <alignment vertical="top" wrapText="1"/>
      <protection/>
    </xf>
    <xf numFmtId="49" fontId="4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74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/>
      <protection/>
    </xf>
    <xf numFmtId="0" fontId="4" fillId="0" borderId="10" xfId="56" applyFont="1" applyFill="1" applyBorder="1" applyAlignment="1">
      <alignment horizontal="left" vertical="top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5" fillId="0" borderId="10" xfId="56" applyFont="1" applyFill="1" applyBorder="1" applyAlignment="1">
      <alignment horizontal="left" vertical="top"/>
      <protection/>
    </xf>
    <xf numFmtId="195" fontId="4" fillId="0" borderId="0" xfId="0" applyNumberFormat="1" applyFont="1" applyFill="1" applyBorder="1" applyAlignment="1">
      <alignment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 wrapText="1" indent="3"/>
    </xf>
    <xf numFmtId="43" fontId="4" fillId="0" borderId="0" xfId="0" applyNumberFormat="1" applyFont="1" applyFill="1" applyBorder="1" applyAlignment="1">
      <alignment horizontal="left" vertical="center"/>
    </xf>
    <xf numFmtId="195" fontId="4" fillId="0" borderId="10" xfId="0" applyNumberFormat="1" applyFont="1" applyFill="1" applyBorder="1" applyAlignment="1">
      <alignment vertical="center"/>
    </xf>
    <xf numFmtId="195" fontId="4" fillId="0" borderId="10" xfId="0" applyNumberFormat="1" applyFont="1" applyFill="1" applyBorder="1" applyAlignment="1">
      <alignment/>
    </xf>
    <xf numFmtId="0" fontId="4" fillId="0" borderId="0" xfId="53" applyFont="1" applyFill="1" applyAlignment="1">
      <alignment vertical="top" wrapText="1"/>
      <protection/>
    </xf>
    <xf numFmtId="0" fontId="5" fillId="0" borderId="0" xfId="0" applyFont="1" applyFill="1" applyBorder="1" applyAlignment="1">
      <alignment horizontal="center" vertical="center" textRotation="90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4" fontId="4" fillId="33" borderId="10" xfId="56" applyNumberFormat="1" applyFont="1" applyFill="1" applyBorder="1" applyAlignment="1">
      <alignment horizontal="center" vertical="center"/>
      <protection/>
    </xf>
    <xf numFmtId="195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43" fontId="4" fillId="0" borderId="0" xfId="0" applyNumberFormat="1" applyFont="1" applyFill="1" applyAlignment="1">
      <alignment/>
    </xf>
    <xf numFmtId="174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top" wrapText="1"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174" fontId="14" fillId="33" borderId="10" xfId="56" applyNumberFormat="1" applyFont="1" applyFill="1" applyBorder="1" applyAlignment="1">
      <alignment horizontal="center" vertical="center"/>
      <protection/>
    </xf>
    <xf numFmtId="174" fontId="14" fillId="0" borderId="10" xfId="56" applyNumberFormat="1" applyFont="1" applyFill="1" applyBorder="1" applyAlignment="1">
      <alignment horizontal="center" vertical="center"/>
      <protection/>
    </xf>
    <xf numFmtId="43" fontId="6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195" fontId="4" fillId="0" borderId="0" xfId="0" applyNumberFormat="1" applyFont="1" applyFill="1" applyAlignment="1">
      <alignment horizontal="left" vertical="center"/>
    </xf>
    <xf numFmtId="195" fontId="4" fillId="0" borderId="0" xfId="0" applyNumberFormat="1" applyFont="1" applyFill="1" applyAlignment="1">
      <alignment horizontal="center" vertical="center"/>
    </xf>
    <xf numFmtId="195" fontId="4" fillId="0" borderId="0" xfId="0" applyNumberFormat="1" applyFont="1" applyFill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195" fontId="1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3" fontId="4" fillId="0" borderId="11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top" wrapText="1"/>
    </xf>
    <xf numFmtId="0" fontId="4" fillId="0" borderId="17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7" xfId="53" applyFont="1" applyFill="1" applyBorder="1" applyAlignment="1">
      <alignment horizontal="left" vertical="center" wrapText="1" indent="1"/>
      <protection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5" fillId="0" borderId="1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justify" vertical="center" wrapText="1"/>
    </xf>
    <xf numFmtId="195" fontId="4" fillId="0" borderId="0" xfId="0" applyNumberFormat="1" applyFont="1" applyFill="1" applyBorder="1" applyAlignment="1">
      <alignment horizontal="right"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15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vertical="center"/>
    </xf>
    <xf numFmtId="180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195" fontId="5" fillId="0" borderId="10" xfId="65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1" xfId="53" applyNumberFormat="1" applyFont="1" applyFill="1" applyBorder="1" applyAlignment="1">
      <alignment horizontal="left" vertical="center"/>
      <protection/>
    </xf>
    <xf numFmtId="49" fontId="4" fillId="0" borderId="21" xfId="53" applyNumberFormat="1" applyFont="1" applyFill="1" applyBorder="1" applyAlignment="1">
      <alignment horizontal="left" vertical="center"/>
      <protection/>
    </xf>
    <xf numFmtId="49" fontId="4" fillId="0" borderId="11" xfId="53" applyNumberFormat="1" applyFont="1" applyFill="1" applyBorder="1" applyAlignment="1">
      <alignment horizontal="left" vertical="center" wrapText="1"/>
      <protection/>
    </xf>
    <xf numFmtId="49" fontId="4" fillId="0" borderId="21" xfId="53" applyNumberFormat="1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left" vertical="center"/>
      <protection/>
    </xf>
    <xf numFmtId="0" fontId="4" fillId="0" borderId="16" xfId="53" applyNumberFormat="1" applyFont="1" applyFill="1" applyBorder="1" applyAlignment="1">
      <alignment horizontal="center" vertical="center" wrapText="1"/>
      <protection/>
    </xf>
    <xf numFmtId="0" fontId="4" fillId="0" borderId="19" xfId="53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49" fontId="4" fillId="0" borderId="22" xfId="53" applyNumberFormat="1" applyFont="1" applyFill="1" applyBorder="1" applyAlignment="1">
      <alignment horizontal="left" vertical="center"/>
      <protection/>
    </xf>
    <xf numFmtId="49" fontId="4" fillId="0" borderId="0" xfId="53" applyNumberFormat="1" applyFont="1" applyFill="1" applyBorder="1" applyAlignment="1">
      <alignment horizontal="left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56" applyFont="1" applyFill="1" applyAlignment="1">
      <alignment horizontal="left" vertical="top" wrapText="1"/>
      <protection/>
    </xf>
    <xf numFmtId="0" fontId="5" fillId="0" borderId="19" xfId="56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left" vertical="center" wrapText="1"/>
      <protection/>
    </xf>
    <xf numFmtId="0" fontId="4" fillId="0" borderId="21" xfId="57" applyFont="1" applyFill="1" applyBorder="1" applyAlignment="1">
      <alignment horizontal="left" vertical="center" wrapText="1"/>
      <protection/>
    </xf>
    <xf numFmtId="0" fontId="4" fillId="0" borderId="18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21" xfId="56" applyFont="1" applyFill="1" applyBorder="1" applyAlignment="1">
      <alignment horizontal="center" vertical="center"/>
      <protection/>
    </xf>
    <xf numFmtId="0" fontId="4" fillId="0" borderId="18" xfId="56" applyFont="1" applyFill="1" applyBorder="1" applyAlignment="1">
      <alignment horizontal="center" vertical="center"/>
      <protection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16" fillId="0" borderId="10" xfId="42" applyFont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21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left" vertical="center" wrapText="1"/>
      <protection/>
    </xf>
    <xf numFmtId="0" fontId="9" fillId="0" borderId="21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top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4" fillId="0" borderId="15" xfId="53" applyNumberFormat="1" applyFont="1" applyFill="1" applyBorder="1" applyAlignment="1">
      <alignment horizontal="center" vertical="center" wrapText="1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17" xfId="53" applyFont="1" applyFill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top"/>
    </xf>
    <xf numFmtId="0" fontId="4" fillId="0" borderId="18" xfId="0" applyNumberFormat="1" applyFont="1" applyFill="1" applyBorder="1" applyAlignment="1">
      <alignment horizontal="left" vertical="top"/>
    </xf>
    <xf numFmtId="0" fontId="4" fillId="0" borderId="0" xfId="53" applyFont="1" applyFill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95" fontId="4" fillId="0" borderId="10" xfId="0" applyNumberFormat="1" applyFont="1" applyFill="1" applyBorder="1" applyAlignment="1">
      <alignment horizontal="right" vertical="center"/>
    </xf>
    <xf numFmtId="195" fontId="4" fillId="0" borderId="10" xfId="0" applyNumberFormat="1" applyFont="1" applyFill="1" applyBorder="1" applyAlignment="1">
      <alignment horizontal="right" vertical="top" wrapText="1"/>
    </xf>
    <xf numFmtId="195" fontId="4" fillId="0" borderId="0" xfId="0" applyNumberFormat="1" applyFont="1" applyFill="1" applyAlignment="1">
      <alignment horizontal="center" vertical="center"/>
    </xf>
    <xf numFmtId="195" fontId="4" fillId="0" borderId="10" xfId="0" applyNumberFormat="1" applyFont="1" applyFill="1" applyBorder="1" applyAlignment="1">
      <alignment horizontal="right" vertical="top"/>
    </xf>
    <xf numFmtId="49" fontId="5" fillId="0" borderId="2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left" vertical="top" wrapText="1"/>
      <protection/>
    </xf>
    <xf numFmtId="0" fontId="9" fillId="0" borderId="21" xfId="53" applyFont="1" applyFill="1" applyBorder="1" applyAlignment="1">
      <alignment horizontal="left" vertical="top"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0" fontId="4" fillId="0" borderId="21" xfId="53" applyFont="1" applyFill="1" applyBorder="1" applyAlignment="1">
      <alignment horizontal="left" vertical="top" wrapText="1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49" fontId="4" fillId="0" borderId="23" xfId="53" applyNumberFormat="1" applyFont="1" applyFill="1" applyBorder="1" applyAlignment="1">
      <alignment horizontal="center" vertical="center" wrapText="1"/>
      <protection/>
    </xf>
    <xf numFmtId="49" fontId="4" fillId="0" borderId="24" xfId="53" applyNumberFormat="1" applyFont="1" applyFill="1" applyBorder="1" applyAlignment="1">
      <alignment horizontal="center" vertical="center" wrapText="1"/>
      <protection/>
    </xf>
    <xf numFmtId="49" fontId="4" fillId="0" borderId="14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4"/>
  <sheetViews>
    <sheetView view="pageBreakPreview" zoomScale="150" zoomScaleSheetLayoutView="150" workbookViewId="0" topLeftCell="A37">
      <selection activeCell="A40" sqref="A40:I40"/>
    </sheetView>
  </sheetViews>
  <sheetFormatPr defaultColWidth="9.00390625" defaultRowHeight="12.75"/>
  <cols>
    <col min="1" max="1" width="7.625" style="54" customWidth="1"/>
    <col min="2" max="2" width="81.00390625" style="1" customWidth="1"/>
    <col min="3" max="3" width="12.00390625" style="1" customWidth="1"/>
    <col min="4" max="4" width="11.875" style="1" customWidth="1"/>
    <col min="5" max="6" width="10.625" style="1" customWidth="1"/>
    <col min="7" max="8" width="10.625" style="134" customWidth="1"/>
    <col min="9" max="9" width="10.625" style="1" customWidth="1"/>
    <col min="10" max="16384" width="9.125" style="1" customWidth="1"/>
  </cols>
  <sheetData>
    <row r="1" spans="1:9" ht="65.25" customHeight="1">
      <c r="A1" s="46"/>
      <c r="B1" s="20"/>
      <c r="C1" s="36"/>
      <c r="D1" s="20"/>
      <c r="E1" s="20"/>
      <c r="F1" s="230" t="s">
        <v>36</v>
      </c>
      <c r="G1" s="230"/>
      <c r="H1" s="230"/>
      <c r="I1" s="230"/>
    </row>
    <row r="2" spans="1:9" ht="37.5" customHeight="1">
      <c r="A2" s="231" t="s">
        <v>429</v>
      </c>
      <c r="B2" s="231"/>
      <c r="C2" s="231"/>
      <c r="D2" s="231"/>
      <c r="E2" s="231"/>
      <c r="F2" s="231"/>
      <c r="G2" s="231"/>
      <c r="H2" s="231"/>
      <c r="I2" s="231"/>
    </row>
    <row r="3" spans="1:9" ht="37.5" customHeight="1">
      <c r="A3" s="234" t="s">
        <v>28</v>
      </c>
      <c r="B3" s="207" t="s">
        <v>103</v>
      </c>
      <c r="C3" s="207" t="s">
        <v>26</v>
      </c>
      <c r="D3" s="207" t="s">
        <v>34</v>
      </c>
      <c r="E3" s="208" t="s">
        <v>46</v>
      </c>
      <c r="F3" s="207" t="s">
        <v>47</v>
      </c>
      <c r="G3" s="235" t="s">
        <v>45</v>
      </c>
      <c r="H3" s="235"/>
      <c r="I3" s="235"/>
    </row>
    <row r="4" spans="1:9" ht="67.5" customHeight="1">
      <c r="A4" s="234"/>
      <c r="B4" s="207"/>
      <c r="C4" s="207"/>
      <c r="D4" s="207"/>
      <c r="E4" s="209"/>
      <c r="F4" s="207"/>
      <c r="G4" s="21" t="s">
        <v>48</v>
      </c>
      <c r="H4" s="21" t="s">
        <v>49</v>
      </c>
      <c r="I4" s="21" t="s">
        <v>50</v>
      </c>
    </row>
    <row r="5" spans="1:9" ht="36.75" customHeight="1">
      <c r="A5" s="234"/>
      <c r="B5" s="207"/>
      <c r="C5" s="207"/>
      <c r="D5" s="207"/>
      <c r="E5" s="194" t="s">
        <v>114</v>
      </c>
      <c r="F5" s="10" t="s">
        <v>115</v>
      </c>
      <c r="G5" s="10" t="s">
        <v>116</v>
      </c>
      <c r="H5" s="10" t="s">
        <v>117</v>
      </c>
      <c r="I5" s="10" t="s">
        <v>118</v>
      </c>
    </row>
    <row r="6" spans="1:8" ht="48" customHeight="1">
      <c r="A6" s="220" t="s">
        <v>325</v>
      </c>
      <c r="B6" s="221"/>
      <c r="C6" s="221"/>
      <c r="D6" s="221"/>
      <c r="E6" s="221"/>
      <c r="F6" s="221"/>
      <c r="G6" s="221"/>
      <c r="H6" s="1"/>
    </row>
    <row r="7" spans="1:9" ht="47.25" customHeight="1">
      <c r="A7" s="25">
        <v>1</v>
      </c>
      <c r="B7" s="50" t="s">
        <v>181</v>
      </c>
      <c r="C7" s="13" t="s">
        <v>25</v>
      </c>
      <c r="D7" s="21">
        <v>0.25</v>
      </c>
      <c r="E7" s="174">
        <v>94.48</v>
      </c>
      <c r="F7" s="48">
        <v>100</v>
      </c>
      <c r="G7" s="13">
        <v>100</v>
      </c>
      <c r="H7" s="13">
        <v>100</v>
      </c>
      <c r="I7" s="13">
        <v>100</v>
      </c>
    </row>
    <row r="8" spans="1:9" ht="51.75" customHeight="1">
      <c r="A8" s="25" t="s">
        <v>182</v>
      </c>
      <c r="B8" s="50" t="s">
        <v>327</v>
      </c>
      <c r="C8" s="13" t="s">
        <v>25</v>
      </c>
      <c r="D8" s="21">
        <v>0.25</v>
      </c>
      <c r="E8" s="21">
        <v>46.59</v>
      </c>
      <c r="F8" s="27">
        <v>47.67</v>
      </c>
      <c r="G8" s="96">
        <v>75.39</v>
      </c>
      <c r="H8" s="96">
        <v>87.73</v>
      </c>
      <c r="I8" s="96">
        <v>100</v>
      </c>
    </row>
    <row r="9" spans="1:9" ht="75" customHeight="1">
      <c r="A9" s="25" t="s">
        <v>121</v>
      </c>
      <c r="B9" s="97" t="s">
        <v>258</v>
      </c>
      <c r="C9" s="21" t="s">
        <v>25</v>
      </c>
      <c r="D9" s="21">
        <v>0.25</v>
      </c>
      <c r="E9" s="21">
        <v>1.8</v>
      </c>
      <c r="F9" s="21">
        <v>1.8</v>
      </c>
      <c r="G9" s="21">
        <v>1.8</v>
      </c>
      <c r="H9" s="21">
        <v>1.8</v>
      </c>
      <c r="I9" s="21">
        <v>1.8</v>
      </c>
    </row>
    <row r="10" spans="1:9" ht="57.75" customHeight="1">
      <c r="A10" s="25" t="s">
        <v>183</v>
      </c>
      <c r="B10" s="50" t="s">
        <v>394</v>
      </c>
      <c r="C10" s="13" t="s">
        <v>25</v>
      </c>
      <c r="D10" s="21">
        <v>0.25</v>
      </c>
      <c r="E10" s="21">
        <v>81.87</v>
      </c>
      <c r="F10" s="29">
        <v>81.87</v>
      </c>
      <c r="G10" s="29">
        <v>81.87</v>
      </c>
      <c r="H10" s="29">
        <v>82.64</v>
      </c>
      <c r="I10" s="29">
        <v>82.64</v>
      </c>
    </row>
    <row r="11" spans="1:9" ht="26.25" customHeight="1">
      <c r="A11" s="212" t="s">
        <v>321</v>
      </c>
      <c r="B11" s="212"/>
      <c r="C11" s="212"/>
      <c r="D11" s="212"/>
      <c r="E11" s="212"/>
      <c r="F11" s="212"/>
      <c r="G11" s="212"/>
      <c r="H11" s="212"/>
      <c r="I11" s="212"/>
    </row>
    <row r="12" spans="1:9" ht="42" customHeight="1">
      <c r="A12" s="211" t="s">
        <v>51</v>
      </c>
      <c r="B12" s="211"/>
      <c r="C12" s="211"/>
      <c r="D12" s="211"/>
      <c r="E12" s="211"/>
      <c r="F12" s="211"/>
      <c r="G12" s="211"/>
      <c r="H12" s="211"/>
      <c r="I12" s="211"/>
    </row>
    <row r="13" spans="1:9" ht="33" customHeight="1">
      <c r="A13" s="25" t="s">
        <v>201</v>
      </c>
      <c r="B13" s="106" t="s">
        <v>125</v>
      </c>
      <c r="C13" s="13" t="s">
        <v>25</v>
      </c>
      <c r="D13" s="13">
        <v>0.04</v>
      </c>
      <c r="E13" s="13">
        <v>388.3</v>
      </c>
      <c r="F13" s="13">
        <v>485.6</v>
      </c>
      <c r="G13" s="13">
        <v>485.6</v>
      </c>
      <c r="H13" s="13">
        <v>485.6</v>
      </c>
      <c r="I13" s="13">
        <v>485.6</v>
      </c>
    </row>
    <row r="14" spans="1:9" ht="78.75">
      <c r="A14" s="62" t="s">
        <v>207</v>
      </c>
      <c r="B14" s="106" t="s">
        <v>335</v>
      </c>
      <c r="C14" s="13" t="s">
        <v>25</v>
      </c>
      <c r="D14" s="13">
        <v>0.04</v>
      </c>
      <c r="E14" s="129">
        <v>0</v>
      </c>
      <c r="F14" s="129">
        <v>0</v>
      </c>
      <c r="G14" s="129">
        <v>25</v>
      </c>
      <c r="H14" s="53">
        <v>50</v>
      </c>
      <c r="I14" s="53">
        <v>100</v>
      </c>
    </row>
    <row r="15" spans="1:9" ht="84" customHeight="1">
      <c r="A15" s="62" t="s">
        <v>208</v>
      </c>
      <c r="B15" s="106" t="s">
        <v>259</v>
      </c>
      <c r="C15" s="13" t="s">
        <v>25</v>
      </c>
      <c r="D15" s="13">
        <v>0.04</v>
      </c>
      <c r="E15" s="130">
        <v>100</v>
      </c>
      <c r="F15" s="130">
        <v>100</v>
      </c>
      <c r="G15" s="130">
        <v>100</v>
      </c>
      <c r="H15" s="13">
        <v>100</v>
      </c>
      <c r="I15" s="13">
        <v>100</v>
      </c>
    </row>
    <row r="16" spans="1:9" s="199" customFormat="1" ht="33" customHeight="1">
      <c r="A16" s="220" t="s">
        <v>52</v>
      </c>
      <c r="B16" s="221"/>
      <c r="C16" s="221"/>
      <c r="D16" s="221"/>
      <c r="E16" s="221"/>
      <c r="F16" s="221"/>
      <c r="G16" s="221"/>
      <c r="H16" s="221"/>
      <c r="I16" s="221"/>
    </row>
    <row r="17" spans="1:9" ht="90.75" customHeight="1">
      <c r="A17" s="25" t="s">
        <v>160</v>
      </c>
      <c r="B17" s="106" t="s">
        <v>260</v>
      </c>
      <c r="C17" s="21" t="s">
        <v>25</v>
      </c>
      <c r="D17" s="13">
        <v>0.04</v>
      </c>
      <c r="E17" s="13">
        <v>0</v>
      </c>
      <c r="F17" s="117">
        <v>0</v>
      </c>
      <c r="G17" s="117">
        <v>0</v>
      </c>
      <c r="H17" s="117">
        <v>0</v>
      </c>
      <c r="I17" s="117">
        <v>0</v>
      </c>
    </row>
    <row r="18" spans="1:9" ht="55.5" customHeight="1">
      <c r="A18" s="25" t="s">
        <v>161</v>
      </c>
      <c r="B18" s="50" t="s">
        <v>424</v>
      </c>
      <c r="C18" s="21" t="s">
        <v>25</v>
      </c>
      <c r="D18" s="13">
        <v>0.04</v>
      </c>
      <c r="E18" s="13">
        <v>100</v>
      </c>
      <c r="F18" s="21">
        <v>100</v>
      </c>
      <c r="G18" s="28">
        <v>100</v>
      </c>
      <c r="H18" s="28">
        <v>100</v>
      </c>
      <c r="I18" s="28">
        <v>100</v>
      </c>
    </row>
    <row r="19" spans="1:9" ht="71.25" customHeight="1">
      <c r="A19" s="25" t="s">
        <v>162</v>
      </c>
      <c r="B19" s="50" t="s">
        <v>229</v>
      </c>
      <c r="C19" s="13" t="s">
        <v>25</v>
      </c>
      <c r="D19" s="13">
        <v>0.04</v>
      </c>
      <c r="E19" s="13">
        <v>0</v>
      </c>
      <c r="F19" s="21">
        <v>0</v>
      </c>
      <c r="G19" s="29">
        <v>0</v>
      </c>
      <c r="H19" s="29">
        <v>0</v>
      </c>
      <c r="I19" s="29">
        <v>0</v>
      </c>
    </row>
    <row r="20" spans="1:9" s="51" customFormat="1" ht="69" customHeight="1">
      <c r="A20" s="25" t="s">
        <v>173</v>
      </c>
      <c r="B20" s="50" t="s">
        <v>20</v>
      </c>
      <c r="C20" s="21" t="s">
        <v>25</v>
      </c>
      <c r="D20" s="13">
        <v>0.04</v>
      </c>
      <c r="E20" s="13">
        <v>6.74</v>
      </c>
      <c r="F20" s="10">
        <v>5.7</v>
      </c>
      <c r="G20" s="10">
        <v>5.6</v>
      </c>
      <c r="H20" s="10">
        <v>5.5</v>
      </c>
      <c r="I20" s="13">
        <v>5.4</v>
      </c>
    </row>
    <row r="21" spans="1:9" ht="41.25" customHeight="1">
      <c r="A21" s="25" t="s">
        <v>123</v>
      </c>
      <c r="B21" s="50" t="s">
        <v>329</v>
      </c>
      <c r="C21" s="26" t="s">
        <v>25</v>
      </c>
      <c r="D21" s="13">
        <v>0.04</v>
      </c>
      <c r="E21" s="13">
        <v>50</v>
      </c>
      <c r="F21" s="21">
        <v>50</v>
      </c>
      <c r="G21" s="10">
        <v>50</v>
      </c>
      <c r="H21" s="10">
        <v>67</v>
      </c>
      <c r="I21" s="10">
        <v>83</v>
      </c>
    </row>
    <row r="22" spans="1:9" ht="52.5" customHeight="1">
      <c r="A22" s="25" t="s">
        <v>150</v>
      </c>
      <c r="B22" s="50" t="s">
        <v>330</v>
      </c>
      <c r="C22" s="26" t="s">
        <v>25</v>
      </c>
      <c r="D22" s="13">
        <v>0.04</v>
      </c>
      <c r="E22" s="13">
        <v>50</v>
      </c>
      <c r="F22" s="21">
        <v>50</v>
      </c>
      <c r="G22" s="26">
        <v>67</v>
      </c>
      <c r="H22" s="26">
        <v>83</v>
      </c>
      <c r="I22" s="26">
        <v>100</v>
      </c>
    </row>
    <row r="23" spans="1:9" ht="67.5" customHeight="1">
      <c r="A23" s="25" t="s">
        <v>210</v>
      </c>
      <c r="B23" s="50" t="s">
        <v>393</v>
      </c>
      <c r="C23" s="26" t="s">
        <v>25</v>
      </c>
      <c r="D23" s="13">
        <v>0.04</v>
      </c>
      <c r="E23" s="13">
        <v>100</v>
      </c>
      <c r="F23" s="21">
        <v>100</v>
      </c>
      <c r="G23" s="21">
        <v>100</v>
      </c>
      <c r="H23" s="21">
        <v>100</v>
      </c>
      <c r="I23" s="26">
        <v>100</v>
      </c>
    </row>
    <row r="24" spans="1:9" ht="78.75">
      <c r="A24" s="25" t="s">
        <v>211</v>
      </c>
      <c r="B24" s="97" t="s">
        <v>261</v>
      </c>
      <c r="C24" s="21" t="s">
        <v>25</v>
      </c>
      <c r="D24" s="13">
        <v>0.04</v>
      </c>
      <c r="E24" s="13">
        <v>100</v>
      </c>
      <c r="F24" s="21">
        <v>100</v>
      </c>
      <c r="G24" s="21">
        <v>100</v>
      </c>
      <c r="H24" s="21">
        <v>100</v>
      </c>
      <c r="I24" s="21">
        <v>100</v>
      </c>
    </row>
    <row r="25" spans="1:9" ht="26.25" customHeight="1">
      <c r="A25" s="213" t="s">
        <v>53</v>
      </c>
      <c r="B25" s="214"/>
      <c r="C25" s="214"/>
      <c r="D25" s="214"/>
      <c r="E25" s="214"/>
      <c r="F25" s="214"/>
      <c r="G25" s="214"/>
      <c r="H25" s="214"/>
      <c r="I25" s="214"/>
    </row>
    <row r="26" spans="1:9" ht="53.25" customHeight="1">
      <c r="A26" s="47" t="s">
        <v>214</v>
      </c>
      <c r="B26" s="97" t="s">
        <v>126</v>
      </c>
      <c r="C26" s="13" t="s">
        <v>25</v>
      </c>
      <c r="D26" s="13">
        <v>0.04</v>
      </c>
      <c r="E26" s="13">
        <v>70.7</v>
      </c>
      <c r="F26" s="27">
        <v>70.8</v>
      </c>
      <c r="G26" s="21">
        <v>70.8</v>
      </c>
      <c r="H26" s="21">
        <v>70.9</v>
      </c>
      <c r="I26" s="21">
        <v>71</v>
      </c>
    </row>
    <row r="27" spans="1:9" s="199" customFormat="1" ht="31.5" customHeight="1">
      <c r="A27" s="226" t="s">
        <v>54</v>
      </c>
      <c r="B27" s="227"/>
      <c r="C27" s="227"/>
      <c r="D27" s="227"/>
      <c r="E27" s="205"/>
      <c r="F27" s="205"/>
      <c r="G27" s="1"/>
      <c r="H27" s="1"/>
      <c r="I27" s="1"/>
    </row>
    <row r="28" spans="1:9" ht="36.75" customHeight="1">
      <c r="A28" s="30" t="s">
        <v>213</v>
      </c>
      <c r="B28" s="97" t="s">
        <v>37</v>
      </c>
      <c r="C28" s="21" t="s">
        <v>25</v>
      </c>
      <c r="D28" s="13">
        <v>0.04</v>
      </c>
      <c r="E28" s="13">
        <v>81.2</v>
      </c>
      <c r="F28" s="27">
        <v>81.2</v>
      </c>
      <c r="G28" s="27">
        <v>81.3</v>
      </c>
      <c r="H28" s="27">
        <v>81.4</v>
      </c>
      <c r="I28" s="27">
        <v>81.5</v>
      </c>
    </row>
    <row r="29" spans="1:9" s="199" customFormat="1" ht="36.75" customHeight="1">
      <c r="A29" s="226" t="s">
        <v>55</v>
      </c>
      <c r="B29" s="227"/>
      <c r="C29" s="227"/>
      <c r="D29" s="227"/>
      <c r="E29" s="227"/>
      <c r="F29" s="227"/>
      <c r="G29" s="227"/>
      <c r="H29" s="206"/>
      <c r="I29" s="206"/>
    </row>
    <row r="30" spans="1:9" ht="36.75" customHeight="1">
      <c r="A30" s="30" t="s">
        <v>323</v>
      </c>
      <c r="B30" s="165" t="s">
        <v>348</v>
      </c>
      <c r="C30" s="21" t="s">
        <v>25</v>
      </c>
      <c r="D30" s="13">
        <v>0.04</v>
      </c>
      <c r="E30" s="13">
        <v>89.9</v>
      </c>
      <c r="F30" s="27">
        <v>89.9</v>
      </c>
      <c r="G30" s="27">
        <v>89.9</v>
      </c>
      <c r="H30" s="27">
        <v>90.2</v>
      </c>
      <c r="I30" s="27">
        <v>90.2</v>
      </c>
    </row>
    <row r="31" spans="1:9" ht="36" customHeight="1">
      <c r="A31" s="30" t="s">
        <v>373</v>
      </c>
      <c r="B31" s="97" t="s">
        <v>390</v>
      </c>
      <c r="C31" s="21" t="s">
        <v>25</v>
      </c>
      <c r="D31" s="13">
        <v>0.04</v>
      </c>
      <c r="E31" s="13">
        <v>238</v>
      </c>
      <c r="F31" s="21">
        <v>238</v>
      </c>
      <c r="G31" s="21">
        <v>238</v>
      </c>
      <c r="H31" s="21">
        <v>238</v>
      </c>
      <c r="I31" s="21">
        <v>238</v>
      </c>
    </row>
    <row r="32" spans="1:9" ht="27.75" customHeight="1">
      <c r="A32" s="232" t="s">
        <v>262</v>
      </c>
      <c r="B32" s="233"/>
      <c r="C32" s="233"/>
      <c r="D32" s="233"/>
      <c r="E32" s="58"/>
      <c r="F32" s="57"/>
      <c r="G32" s="57"/>
      <c r="H32" s="57"/>
      <c r="I32" s="57"/>
    </row>
    <row r="33" spans="1:9" ht="41.25" customHeight="1">
      <c r="A33" s="224" t="s">
        <v>92</v>
      </c>
      <c r="B33" s="225"/>
      <c r="C33" s="225"/>
      <c r="D33" s="225"/>
      <c r="E33" s="225"/>
      <c r="F33" s="225"/>
      <c r="G33" s="225"/>
      <c r="H33" s="225"/>
      <c r="I33" s="225"/>
    </row>
    <row r="34" spans="1:9" ht="57" customHeight="1">
      <c r="A34" s="25" t="s">
        <v>159</v>
      </c>
      <c r="B34" s="97" t="s">
        <v>236</v>
      </c>
      <c r="C34" s="21" t="s">
        <v>25</v>
      </c>
      <c r="D34" s="13">
        <v>0.04</v>
      </c>
      <c r="E34" s="13">
        <v>24.8</v>
      </c>
      <c r="F34" s="21">
        <v>23.3</v>
      </c>
      <c r="G34" s="21">
        <v>23.4</v>
      </c>
      <c r="H34" s="21">
        <v>23.5</v>
      </c>
      <c r="I34" s="21">
        <v>23.6</v>
      </c>
    </row>
    <row r="35" spans="1:9" ht="27" customHeight="1">
      <c r="A35" s="226" t="s">
        <v>93</v>
      </c>
      <c r="B35" s="227"/>
      <c r="C35" s="227"/>
      <c r="D35" s="227"/>
      <c r="E35" s="227"/>
      <c r="F35" s="227"/>
      <c r="G35" s="227"/>
      <c r="H35" s="227"/>
      <c r="I35" s="228"/>
    </row>
    <row r="36" spans="1:9" ht="33" customHeight="1">
      <c r="A36" s="25" t="s">
        <v>160</v>
      </c>
      <c r="B36" s="97" t="s">
        <v>94</v>
      </c>
      <c r="C36" s="21" t="s">
        <v>25</v>
      </c>
      <c r="D36" s="13">
        <v>0.04</v>
      </c>
      <c r="E36" s="13">
        <v>35</v>
      </c>
      <c r="F36" s="21">
        <v>36</v>
      </c>
      <c r="G36" s="21">
        <v>38</v>
      </c>
      <c r="H36" s="21">
        <v>39</v>
      </c>
      <c r="I36" s="21">
        <v>41</v>
      </c>
    </row>
    <row r="37" spans="1:9" ht="33" customHeight="1">
      <c r="A37" s="220" t="s">
        <v>96</v>
      </c>
      <c r="B37" s="221"/>
      <c r="C37" s="221"/>
      <c r="D37" s="221"/>
      <c r="E37" s="221"/>
      <c r="F37" s="221"/>
      <c r="G37" s="221"/>
      <c r="H37" s="221"/>
      <c r="I37" s="229"/>
    </row>
    <row r="38" spans="1:9" ht="39.75" customHeight="1">
      <c r="A38" s="25" t="s">
        <v>242</v>
      </c>
      <c r="B38" s="97" t="s">
        <v>95</v>
      </c>
      <c r="C38" s="21" t="s">
        <v>25</v>
      </c>
      <c r="D38" s="13">
        <v>0.04</v>
      </c>
      <c r="E38" s="13">
        <v>25</v>
      </c>
      <c r="F38" s="21">
        <v>26</v>
      </c>
      <c r="G38" s="21">
        <v>27</v>
      </c>
      <c r="H38" s="21">
        <v>28</v>
      </c>
      <c r="I38" s="21">
        <v>29</v>
      </c>
    </row>
    <row r="39" spans="1:9" ht="36" customHeight="1">
      <c r="A39" s="223" t="s">
        <v>263</v>
      </c>
      <c r="B39" s="223"/>
      <c r="C39" s="223"/>
      <c r="D39" s="223"/>
      <c r="E39" s="223"/>
      <c r="F39" s="223"/>
      <c r="G39" s="223"/>
      <c r="H39" s="223"/>
      <c r="I39" s="223"/>
    </row>
    <row r="40" spans="1:9" ht="40.5" customHeight="1">
      <c r="A40" s="222" t="s">
        <v>189</v>
      </c>
      <c r="B40" s="222"/>
      <c r="C40" s="222"/>
      <c r="D40" s="222"/>
      <c r="E40" s="222"/>
      <c r="F40" s="222"/>
      <c r="G40" s="222"/>
      <c r="H40" s="222"/>
      <c r="I40" s="222"/>
    </row>
    <row r="41" spans="1:12" ht="84" customHeight="1">
      <c r="A41" s="25" t="s">
        <v>163</v>
      </c>
      <c r="B41" s="50" t="s">
        <v>309</v>
      </c>
      <c r="C41" s="21" t="s">
        <v>33</v>
      </c>
      <c r="D41" s="13">
        <v>0.04</v>
      </c>
      <c r="E41" s="13">
        <v>15</v>
      </c>
      <c r="F41" s="98">
        <v>12</v>
      </c>
      <c r="G41" s="98">
        <v>0</v>
      </c>
      <c r="H41" s="98">
        <v>0</v>
      </c>
      <c r="I41" s="159">
        <v>0</v>
      </c>
      <c r="J41" s="160"/>
      <c r="K41" s="3"/>
      <c r="L41" s="3"/>
    </row>
    <row r="42" spans="1:12" ht="109.5" customHeight="1">
      <c r="A42" s="25" t="s">
        <v>164</v>
      </c>
      <c r="B42" s="50" t="s">
        <v>383</v>
      </c>
      <c r="C42" s="26" t="s">
        <v>25</v>
      </c>
      <c r="D42" s="13">
        <v>0.04</v>
      </c>
      <c r="E42" s="13">
        <v>18.9</v>
      </c>
      <c r="F42" s="21">
        <v>12.5</v>
      </c>
      <c r="G42" s="21">
        <v>0</v>
      </c>
      <c r="H42" s="21">
        <v>0</v>
      </c>
      <c r="I42" s="21">
        <v>0</v>
      </c>
      <c r="J42" s="58"/>
      <c r="K42" s="3"/>
      <c r="L42" s="3"/>
    </row>
    <row r="43" spans="1:9" ht="24" customHeight="1">
      <c r="A43" s="216" t="s">
        <v>344</v>
      </c>
      <c r="B43" s="217"/>
      <c r="C43" s="217"/>
      <c r="D43" s="217"/>
      <c r="E43" s="217"/>
      <c r="F43" s="217"/>
      <c r="G43" s="217"/>
      <c r="H43" s="217"/>
      <c r="I43" s="217"/>
    </row>
    <row r="44" spans="1:9" ht="54.75" customHeight="1">
      <c r="A44" s="25" t="s">
        <v>248</v>
      </c>
      <c r="B44" s="50" t="s">
        <v>331</v>
      </c>
      <c r="C44" s="26" t="s">
        <v>25</v>
      </c>
      <c r="D44" s="13">
        <v>0.04</v>
      </c>
      <c r="E44" s="13">
        <v>65</v>
      </c>
      <c r="F44" s="21">
        <v>65</v>
      </c>
      <c r="G44" s="21">
        <v>70</v>
      </c>
      <c r="H44" s="21">
        <v>80</v>
      </c>
      <c r="I44" s="21">
        <v>90</v>
      </c>
    </row>
    <row r="45" spans="1:9" ht="33" customHeight="1">
      <c r="A45" s="218" t="s">
        <v>376</v>
      </c>
      <c r="B45" s="219"/>
      <c r="C45" s="219"/>
      <c r="D45" s="219"/>
      <c r="E45" s="219"/>
      <c r="F45" s="219"/>
      <c r="G45" s="219"/>
      <c r="H45" s="219"/>
      <c r="I45" s="219"/>
    </row>
    <row r="46" spans="1:12" ht="88.5" customHeight="1">
      <c r="A46" s="25" t="s">
        <v>184</v>
      </c>
      <c r="B46" s="50" t="s">
        <v>122</v>
      </c>
      <c r="C46" s="26" t="s">
        <v>25</v>
      </c>
      <c r="D46" s="13">
        <v>0.04</v>
      </c>
      <c r="E46" s="13">
        <v>15</v>
      </c>
      <c r="F46" s="29">
        <v>9</v>
      </c>
      <c r="G46" s="29">
        <v>5</v>
      </c>
      <c r="H46" s="29">
        <v>5</v>
      </c>
      <c r="I46" s="158">
        <v>5</v>
      </c>
      <c r="J46" s="3"/>
      <c r="K46" s="3"/>
      <c r="L46" s="3"/>
    </row>
    <row r="47" spans="1:9" ht="33" customHeight="1">
      <c r="A47" s="212" t="s">
        <v>264</v>
      </c>
      <c r="B47" s="212"/>
      <c r="C47" s="212"/>
      <c r="D47" s="212"/>
      <c r="E47" s="212"/>
      <c r="F47" s="212"/>
      <c r="G47" s="212"/>
      <c r="H47" s="212"/>
      <c r="I47" s="212"/>
    </row>
    <row r="48" spans="1:9" ht="27.75" customHeight="1">
      <c r="A48" s="213" t="s">
        <v>56</v>
      </c>
      <c r="B48" s="214"/>
      <c r="C48" s="214"/>
      <c r="D48" s="214"/>
      <c r="E48" s="214"/>
      <c r="F48" s="214"/>
      <c r="G48" s="214"/>
      <c r="H48" s="214"/>
      <c r="I48" s="215"/>
    </row>
    <row r="49" spans="1:9" ht="63.75" customHeight="1">
      <c r="A49" s="25" t="s">
        <v>215</v>
      </c>
      <c r="B49" s="131" t="s">
        <v>97</v>
      </c>
      <c r="C49" s="21" t="s">
        <v>158</v>
      </c>
      <c r="D49" s="13">
        <v>0.04</v>
      </c>
      <c r="E49" s="13">
        <v>5</v>
      </c>
      <c r="F49" s="21">
        <v>5</v>
      </c>
      <c r="G49" s="21">
        <v>5</v>
      </c>
      <c r="H49" s="21">
        <v>5</v>
      </c>
      <c r="I49" s="21">
        <v>5</v>
      </c>
    </row>
    <row r="50" spans="1:9" ht="60.75" customHeight="1">
      <c r="A50" s="25" t="s">
        <v>216</v>
      </c>
      <c r="B50" s="99" t="s">
        <v>240</v>
      </c>
      <c r="C50" s="21" t="s">
        <v>158</v>
      </c>
      <c r="D50" s="13">
        <v>0.04</v>
      </c>
      <c r="E50" s="13">
        <v>5</v>
      </c>
      <c r="F50" s="21">
        <v>5</v>
      </c>
      <c r="G50" s="21">
        <v>5</v>
      </c>
      <c r="H50" s="21">
        <v>5</v>
      </c>
      <c r="I50" s="21">
        <v>5</v>
      </c>
    </row>
    <row r="51" spans="1:9" ht="112.5" customHeight="1">
      <c r="A51" s="25" t="s">
        <v>217</v>
      </c>
      <c r="B51" s="61" t="s">
        <v>250</v>
      </c>
      <c r="C51" s="21" t="s">
        <v>158</v>
      </c>
      <c r="D51" s="13">
        <v>0.04</v>
      </c>
      <c r="E51" s="13">
        <v>5</v>
      </c>
      <c r="F51" s="21">
        <v>5</v>
      </c>
      <c r="G51" s="21">
        <v>5</v>
      </c>
      <c r="H51" s="21">
        <v>5</v>
      </c>
      <c r="I51" s="21">
        <v>5</v>
      </c>
    </row>
    <row r="52" spans="4:5" ht="15.75">
      <c r="D52" s="78"/>
      <c r="E52" s="78"/>
    </row>
    <row r="53" spans="1:6" ht="42" customHeight="1">
      <c r="A53" s="210"/>
      <c r="B53" s="210"/>
      <c r="C53" s="210"/>
      <c r="D53" s="210"/>
      <c r="E53" s="162"/>
      <c r="F53" s="162"/>
    </row>
    <row r="54" spans="1:5" ht="20.25" customHeight="1">
      <c r="A54" s="55"/>
      <c r="B54" s="55"/>
      <c r="C54" s="55"/>
      <c r="D54" s="55"/>
      <c r="E54" s="55"/>
    </row>
  </sheetData>
  <sheetProtection/>
  <mergeCells count="27">
    <mergeCell ref="C3:C5"/>
    <mergeCell ref="A6:G6"/>
    <mergeCell ref="F1:I1"/>
    <mergeCell ref="A2:I2"/>
    <mergeCell ref="A32:D32"/>
    <mergeCell ref="A29:G29"/>
    <mergeCell ref="A27:D27"/>
    <mergeCell ref="A25:I25"/>
    <mergeCell ref="A3:A5"/>
    <mergeCell ref="B3:B5"/>
    <mergeCell ref="G3:I3"/>
    <mergeCell ref="A16:I16"/>
    <mergeCell ref="A40:I40"/>
    <mergeCell ref="A39:I39"/>
    <mergeCell ref="A33:I33"/>
    <mergeCell ref="A35:I35"/>
    <mergeCell ref="A37:I37"/>
    <mergeCell ref="D3:D5"/>
    <mergeCell ref="E3:E4"/>
    <mergeCell ref="F3:F4"/>
    <mergeCell ref="A53:D53"/>
    <mergeCell ref="A12:I12"/>
    <mergeCell ref="A11:I11"/>
    <mergeCell ref="A47:I47"/>
    <mergeCell ref="A48:I48"/>
    <mergeCell ref="A43:I43"/>
    <mergeCell ref="A45:I45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88" r:id="rId3"/>
  <headerFooter differentFirst="1">
    <oddHeader>&amp;C&amp;P</oddHeader>
  </headerFooter>
  <rowBreaks count="2" manualBreakCount="2">
    <brk id="28" max="8" man="1"/>
    <brk id="44" max="8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53"/>
  <sheetViews>
    <sheetView view="pageBreakPreview" zoomScale="80" zoomScaleNormal="59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L3" sqref="L3:L6"/>
    </sheetView>
  </sheetViews>
  <sheetFormatPr defaultColWidth="9.00390625" defaultRowHeight="12.75"/>
  <cols>
    <col min="1" max="1" width="8.375" style="6" customWidth="1"/>
    <col min="2" max="2" width="83.75390625" style="1" customWidth="1"/>
    <col min="3" max="3" width="21.00390625" style="7" customWidth="1"/>
    <col min="4" max="4" width="10.75390625" style="7" customWidth="1"/>
    <col min="5" max="5" width="12.125" style="7" customWidth="1"/>
    <col min="6" max="6" width="14.25390625" style="7" customWidth="1"/>
    <col min="7" max="7" width="11.875" style="7" customWidth="1"/>
    <col min="8" max="11" width="18.75390625" style="1" customWidth="1"/>
    <col min="12" max="12" width="39.875" style="1" customWidth="1"/>
    <col min="13" max="13" width="8.125" style="1" customWidth="1"/>
    <col min="14" max="14" width="25.25390625" style="1" customWidth="1"/>
    <col min="15" max="16384" width="9.125" style="1" customWidth="1"/>
  </cols>
  <sheetData>
    <row r="1" spans="1:12" s="3" customFormat="1" ht="46.5" customHeight="1">
      <c r="A1" s="2"/>
      <c r="B1" s="5"/>
      <c r="C1" s="4"/>
      <c r="D1" s="4"/>
      <c r="E1" s="4"/>
      <c r="F1" s="4"/>
      <c r="G1" s="4"/>
      <c r="K1" s="333" t="s">
        <v>190</v>
      </c>
      <c r="L1" s="333"/>
    </row>
    <row r="2" spans="1:12" s="3" customFormat="1" ht="41.25" customHeight="1">
      <c r="A2" s="314" t="s">
        <v>141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s="3" customFormat="1" ht="41.25" customHeight="1">
      <c r="A3" s="256" t="s">
        <v>28</v>
      </c>
      <c r="B3" s="256" t="s">
        <v>35</v>
      </c>
      <c r="C3" s="256" t="s">
        <v>132</v>
      </c>
      <c r="D3" s="256" t="s">
        <v>131</v>
      </c>
      <c r="E3" s="256"/>
      <c r="F3" s="256"/>
      <c r="G3" s="256"/>
      <c r="H3" s="323" t="s">
        <v>89</v>
      </c>
      <c r="I3" s="323"/>
      <c r="J3" s="323"/>
      <c r="K3" s="323"/>
      <c r="L3" s="334" t="s">
        <v>142</v>
      </c>
    </row>
    <row r="4" spans="1:12" s="3" customFormat="1" ht="41.25" customHeight="1">
      <c r="A4" s="256"/>
      <c r="B4" s="256"/>
      <c r="C4" s="256"/>
      <c r="D4" s="256"/>
      <c r="E4" s="256"/>
      <c r="F4" s="256"/>
      <c r="G4" s="256"/>
      <c r="H4" s="324" t="s">
        <v>274</v>
      </c>
      <c r="I4" s="256" t="s">
        <v>63</v>
      </c>
      <c r="J4" s="256" t="s">
        <v>65</v>
      </c>
      <c r="K4" s="340" t="s">
        <v>66</v>
      </c>
      <c r="L4" s="239"/>
    </row>
    <row r="5" spans="1:12" s="3" customFormat="1" ht="32.25" customHeight="1">
      <c r="A5" s="256"/>
      <c r="B5" s="256"/>
      <c r="C5" s="256"/>
      <c r="D5" s="256"/>
      <c r="E5" s="256"/>
      <c r="F5" s="256"/>
      <c r="G5" s="256"/>
      <c r="H5" s="324"/>
      <c r="I5" s="256"/>
      <c r="J5" s="256"/>
      <c r="K5" s="340"/>
      <c r="L5" s="239"/>
    </row>
    <row r="6" spans="1:12" s="3" customFormat="1" ht="37.5" customHeight="1">
      <c r="A6" s="256"/>
      <c r="B6" s="256"/>
      <c r="C6" s="256"/>
      <c r="D6" s="194" t="s">
        <v>132</v>
      </c>
      <c r="E6" s="10" t="s">
        <v>133</v>
      </c>
      <c r="F6" s="10" t="s">
        <v>134</v>
      </c>
      <c r="G6" s="10" t="s">
        <v>135</v>
      </c>
      <c r="H6" s="66">
        <v>2019</v>
      </c>
      <c r="I6" s="66">
        <v>2020</v>
      </c>
      <c r="J6" s="66">
        <v>2021</v>
      </c>
      <c r="K6" s="340"/>
      <c r="L6" s="238"/>
    </row>
    <row r="7" spans="1:12" ht="27" customHeight="1">
      <c r="A7" s="237" t="s">
        <v>391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2" ht="42.75" customHeight="1">
      <c r="A8" s="313" t="s">
        <v>341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21.5" customHeight="1">
      <c r="A9" s="66" t="s">
        <v>241</v>
      </c>
      <c r="B9" s="95" t="s">
        <v>381</v>
      </c>
      <c r="C9" s="10" t="s">
        <v>21</v>
      </c>
      <c r="D9" s="66" t="s">
        <v>247</v>
      </c>
      <c r="E9" s="66" t="s">
        <v>156</v>
      </c>
      <c r="F9" s="66" t="s">
        <v>415</v>
      </c>
      <c r="G9" s="66" t="s">
        <v>75</v>
      </c>
      <c r="H9" s="34">
        <v>40</v>
      </c>
      <c r="I9" s="34">
        <v>40</v>
      </c>
      <c r="J9" s="34">
        <v>40</v>
      </c>
      <c r="K9" s="34">
        <f>SUM(H9:J9)</f>
        <v>120</v>
      </c>
      <c r="L9" s="65" t="s">
        <v>379</v>
      </c>
    </row>
    <row r="10" spans="1:12" ht="33" customHeight="1">
      <c r="A10" s="313" t="s">
        <v>195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</row>
    <row r="11" spans="1:12" ht="102.75" customHeight="1">
      <c r="A11" s="25" t="s">
        <v>160</v>
      </c>
      <c r="B11" s="65" t="s">
        <v>311</v>
      </c>
      <c r="C11" s="10" t="s">
        <v>21</v>
      </c>
      <c r="D11" s="66" t="s">
        <v>247</v>
      </c>
      <c r="E11" s="66" t="s">
        <v>156</v>
      </c>
      <c r="F11" s="66" t="s">
        <v>416</v>
      </c>
      <c r="G11" s="66" t="s">
        <v>75</v>
      </c>
      <c r="H11" s="34">
        <v>30</v>
      </c>
      <c r="I11" s="34">
        <v>30</v>
      </c>
      <c r="J11" s="34">
        <v>30</v>
      </c>
      <c r="K11" s="34">
        <f>SUM(H11:J11)</f>
        <v>90</v>
      </c>
      <c r="L11" s="84" t="s">
        <v>380</v>
      </c>
    </row>
    <row r="12" spans="1:14" s="51" customFormat="1" ht="35.25" customHeight="1">
      <c r="A12" s="338" t="s">
        <v>193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113"/>
      <c r="N12" s="58"/>
    </row>
    <row r="13" spans="1:12" ht="206.25" customHeight="1">
      <c r="A13" s="66" t="s">
        <v>242</v>
      </c>
      <c r="B13" s="85" t="s">
        <v>227</v>
      </c>
      <c r="C13" s="10" t="s">
        <v>21</v>
      </c>
      <c r="D13" s="66" t="s">
        <v>247</v>
      </c>
      <c r="E13" s="66" t="s">
        <v>156</v>
      </c>
      <c r="F13" s="66" t="s">
        <v>417</v>
      </c>
      <c r="G13" s="66" t="s">
        <v>75</v>
      </c>
      <c r="H13" s="34">
        <v>120</v>
      </c>
      <c r="I13" s="34">
        <v>120</v>
      </c>
      <c r="J13" s="34">
        <v>120</v>
      </c>
      <c r="K13" s="34">
        <f>SUM(H13:J13)</f>
        <v>360</v>
      </c>
      <c r="L13" s="71" t="s">
        <v>228</v>
      </c>
    </row>
    <row r="14" spans="1:12" ht="22.5" customHeight="1">
      <c r="A14" s="339" t="s">
        <v>143</v>
      </c>
      <c r="B14" s="339"/>
      <c r="C14" s="11"/>
      <c r="D14" s="11"/>
      <c r="E14" s="11"/>
      <c r="F14" s="66"/>
      <c r="G14" s="11"/>
      <c r="H14" s="34">
        <f>H13+H11+H9</f>
        <v>190</v>
      </c>
      <c r="I14" s="34">
        <f>I13+I11+I9</f>
        <v>190</v>
      </c>
      <c r="J14" s="34">
        <f>J13+J11+J9</f>
        <v>190</v>
      </c>
      <c r="K14" s="34">
        <f>K13+K11+K9</f>
        <v>570</v>
      </c>
      <c r="L14" s="22"/>
    </row>
    <row r="15" spans="1:12" ht="39" customHeight="1">
      <c r="A15" s="127"/>
      <c r="B15" s="325" t="s">
        <v>24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</row>
    <row r="16" spans="1:11" ht="15.75">
      <c r="A16" s="15"/>
      <c r="B16" s="68"/>
      <c r="C16" s="332" t="s">
        <v>106</v>
      </c>
      <c r="D16" s="332"/>
      <c r="E16" s="332"/>
      <c r="F16" s="332"/>
      <c r="G16" s="332"/>
      <c r="H16" s="119"/>
      <c r="I16" s="119"/>
      <c r="J16" s="119"/>
      <c r="K16" s="119"/>
    </row>
    <row r="17" spans="1:11" ht="15.75">
      <c r="A17" s="15"/>
      <c r="B17" s="68"/>
      <c r="C17" s="332" t="s">
        <v>31</v>
      </c>
      <c r="D17" s="332"/>
      <c r="E17" s="332"/>
      <c r="F17" s="332"/>
      <c r="G17" s="332"/>
      <c r="H17" s="119"/>
      <c r="I17" s="119"/>
      <c r="J17" s="119"/>
      <c r="K17" s="119"/>
    </row>
    <row r="18" spans="1:11" ht="15.75">
      <c r="A18" s="15"/>
      <c r="B18" s="68"/>
      <c r="C18" s="332" t="s">
        <v>238</v>
      </c>
      <c r="D18" s="332"/>
      <c r="E18" s="332"/>
      <c r="F18" s="332"/>
      <c r="G18" s="332"/>
      <c r="H18" s="119">
        <f>H14</f>
        <v>190</v>
      </c>
      <c r="I18" s="119">
        <f>I14</f>
        <v>190</v>
      </c>
      <c r="J18" s="119">
        <f>J14</f>
        <v>190</v>
      </c>
      <c r="K18" s="119">
        <f>K14</f>
        <v>570</v>
      </c>
    </row>
    <row r="19" spans="1:11" ht="15.75">
      <c r="A19" s="15"/>
      <c r="B19" s="68"/>
      <c r="C19" s="335" t="s">
        <v>143</v>
      </c>
      <c r="D19" s="335"/>
      <c r="E19" s="335"/>
      <c r="F19" s="335"/>
      <c r="G19" s="335"/>
      <c r="H19" s="119">
        <f>SUM(H16:H18)</f>
        <v>190</v>
      </c>
      <c r="I19" s="119">
        <f>SUM(I16:I18)</f>
        <v>190</v>
      </c>
      <c r="J19" s="119">
        <f>SUM(J16:J18)</f>
        <v>190</v>
      </c>
      <c r="K19" s="119">
        <f>SUM(K16:K18)</f>
        <v>570</v>
      </c>
    </row>
    <row r="20" spans="1:11" ht="15.75">
      <c r="A20" s="15"/>
      <c r="B20" s="68"/>
      <c r="C20" s="51"/>
      <c r="D20" s="16"/>
      <c r="E20" s="16"/>
      <c r="F20" s="16"/>
      <c r="G20" s="16"/>
      <c r="H20" s="103"/>
      <c r="I20" s="103"/>
      <c r="J20" s="103"/>
      <c r="K20" s="103"/>
    </row>
    <row r="21" spans="1:12" ht="21.75" customHeight="1">
      <c r="A21" s="15"/>
      <c r="B21" s="336" t="s">
        <v>219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1:11" ht="15.75">
      <c r="A22" s="15"/>
      <c r="B22" s="68"/>
      <c r="C22" s="337" t="s">
        <v>246</v>
      </c>
      <c r="D22" s="337"/>
      <c r="E22" s="337"/>
      <c r="F22" s="337"/>
      <c r="G22" s="337"/>
      <c r="H22" s="128">
        <f>H14</f>
        <v>190</v>
      </c>
      <c r="I22" s="128">
        <f>I14</f>
        <v>190</v>
      </c>
      <c r="J22" s="128">
        <f>J14</f>
        <v>190</v>
      </c>
      <c r="K22" s="128">
        <f>K14</f>
        <v>570</v>
      </c>
    </row>
    <row r="23" spans="1:11" ht="15.75">
      <c r="A23" s="15"/>
      <c r="B23" s="68"/>
      <c r="C23" s="337" t="s">
        <v>243</v>
      </c>
      <c r="D23" s="337"/>
      <c r="E23" s="337"/>
      <c r="F23" s="337"/>
      <c r="G23" s="337"/>
      <c r="H23" s="128"/>
      <c r="I23" s="128"/>
      <c r="J23" s="128"/>
      <c r="K23" s="128"/>
    </row>
    <row r="24" spans="1:11" ht="15.75">
      <c r="A24" s="15"/>
      <c r="B24" s="68"/>
      <c r="C24" s="335" t="s">
        <v>143</v>
      </c>
      <c r="D24" s="335"/>
      <c r="E24" s="335"/>
      <c r="F24" s="335"/>
      <c r="G24" s="335"/>
      <c r="H24" s="128">
        <f>SUM(H22:H23)</f>
        <v>190</v>
      </c>
      <c r="I24" s="128">
        <f>SUM(I22:I23)</f>
        <v>190</v>
      </c>
      <c r="J24" s="128">
        <f>SUM(J22:J23)</f>
        <v>190</v>
      </c>
      <c r="K24" s="128">
        <f>SUM(K22:K23)</f>
        <v>570</v>
      </c>
    </row>
    <row r="25" spans="1:7" ht="15.75">
      <c r="A25" s="15"/>
      <c r="B25" s="14"/>
      <c r="C25" s="16"/>
      <c r="D25" s="16"/>
      <c r="E25" s="16"/>
      <c r="F25" s="16"/>
      <c r="G25" s="16"/>
    </row>
    <row r="26" s="148" customFormat="1" ht="15.75">
      <c r="A26" s="63" t="s">
        <v>398</v>
      </c>
    </row>
    <row r="27" spans="1:7" ht="15.75">
      <c r="A27" s="15"/>
      <c r="B27" s="14"/>
      <c r="C27" s="16"/>
      <c r="D27" s="16"/>
      <c r="E27" s="16"/>
      <c r="F27" s="16"/>
      <c r="G27" s="16"/>
    </row>
    <row r="28" spans="1:7" ht="15.75">
      <c r="A28" s="15"/>
      <c r="B28" s="14"/>
      <c r="C28" s="16"/>
      <c r="D28" s="16"/>
      <c r="E28" s="16"/>
      <c r="F28" s="16"/>
      <c r="G28" s="16"/>
    </row>
    <row r="29" spans="1:7" ht="15.75">
      <c r="A29" s="15"/>
      <c r="B29" s="14"/>
      <c r="C29" s="16"/>
      <c r="D29" s="16"/>
      <c r="E29" s="16"/>
      <c r="F29" s="16"/>
      <c r="G29" s="16"/>
    </row>
    <row r="30" spans="1:7" ht="15.75">
      <c r="A30" s="15"/>
      <c r="B30" s="14"/>
      <c r="C30" s="16"/>
      <c r="D30" s="16"/>
      <c r="E30" s="16"/>
      <c r="F30" s="16"/>
      <c r="G30" s="16"/>
    </row>
    <row r="31" spans="1:7" ht="15.75">
      <c r="A31" s="15"/>
      <c r="B31" s="14"/>
      <c r="C31" s="16"/>
      <c r="D31" s="16"/>
      <c r="E31" s="16"/>
      <c r="F31" s="16"/>
      <c r="G31" s="16"/>
    </row>
    <row r="32" spans="1:7" ht="15.75">
      <c r="A32" s="15"/>
      <c r="B32" s="14"/>
      <c r="C32" s="16"/>
      <c r="D32" s="16"/>
      <c r="E32" s="16"/>
      <c r="F32" s="16"/>
      <c r="G32" s="16"/>
    </row>
    <row r="33" spans="1:7" ht="15.75">
      <c r="A33" s="15"/>
      <c r="B33" s="14"/>
      <c r="C33" s="16"/>
      <c r="D33" s="16"/>
      <c r="E33" s="16"/>
      <c r="F33" s="16"/>
      <c r="G33" s="16"/>
    </row>
    <row r="34" spans="1:7" ht="15.75">
      <c r="A34" s="15"/>
      <c r="B34" s="14"/>
      <c r="C34" s="16"/>
      <c r="D34" s="16"/>
      <c r="E34" s="16"/>
      <c r="F34" s="16"/>
      <c r="G34" s="16"/>
    </row>
    <row r="35" spans="1:7" ht="15.75">
      <c r="A35" s="15"/>
      <c r="B35" s="14"/>
      <c r="C35" s="16"/>
      <c r="D35" s="16"/>
      <c r="E35" s="16"/>
      <c r="F35" s="16"/>
      <c r="G35" s="16"/>
    </row>
    <row r="36" spans="1:7" ht="15.75">
      <c r="A36" s="15"/>
      <c r="B36" s="14"/>
      <c r="C36" s="16"/>
      <c r="D36" s="16"/>
      <c r="E36" s="16"/>
      <c r="F36" s="16"/>
      <c r="G36" s="16"/>
    </row>
    <row r="37" spans="1:7" ht="15.75">
      <c r="A37" s="15"/>
      <c r="B37" s="14"/>
      <c r="C37" s="16"/>
      <c r="D37" s="16"/>
      <c r="E37" s="16"/>
      <c r="F37" s="16"/>
      <c r="G37" s="16"/>
    </row>
    <row r="38" spans="1:7" ht="15.75">
      <c r="A38" s="15"/>
      <c r="B38" s="14"/>
      <c r="C38" s="16"/>
      <c r="D38" s="16"/>
      <c r="E38" s="16"/>
      <c r="F38" s="16"/>
      <c r="G38" s="16"/>
    </row>
    <row r="39" spans="1:7" ht="15.75">
      <c r="A39" s="15"/>
      <c r="B39" s="14"/>
      <c r="C39" s="16"/>
      <c r="D39" s="16"/>
      <c r="E39" s="16"/>
      <c r="F39" s="16"/>
      <c r="G39" s="16"/>
    </row>
    <row r="40" spans="1:7" ht="15.75">
      <c r="A40" s="15"/>
      <c r="B40" s="14"/>
      <c r="C40" s="16"/>
      <c r="D40" s="16"/>
      <c r="E40" s="16"/>
      <c r="F40" s="16"/>
      <c r="G40" s="16"/>
    </row>
    <row r="41" spans="1:7" ht="15.75">
      <c r="A41" s="15"/>
      <c r="B41" s="14"/>
      <c r="C41" s="16"/>
      <c r="D41" s="16"/>
      <c r="E41" s="16"/>
      <c r="F41" s="16"/>
      <c r="G41" s="16"/>
    </row>
    <row r="42" spans="1:7" ht="15.75">
      <c r="A42" s="15"/>
      <c r="B42" s="14"/>
      <c r="C42" s="16"/>
      <c r="D42" s="16"/>
      <c r="E42" s="16"/>
      <c r="F42" s="16"/>
      <c r="G42" s="16"/>
    </row>
    <row r="43" spans="1:7" ht="15.75">
      <c r="A43" s="15"/>
      <c r="B43" s="14"/>
      <c r="C43" s="16"/>
      <c r="D43" s="16"/>
      <c r="E43" s="16"/>
      <c r="F43" s="16"/>
      <c r="G43" s="16"/>
    </row>
    <row r="44" spans="1:7" ht="15.75">
      <c r="A44" s="15"/>
      <c r="B44" s="14"/>
      <c r="C44" s="16"/>
      <c r="D44" s="16"/>
      <c r="E44" s="16"/>
      <c r="F44" s="16"/>
      <c r="G44" s="16"/>
    </row>
    <row r="45" spans="1:7" ht="15.75">
      <c r="A45" s="15"/>
      <c r="B45" s="14"/>
      <c r="C45" s="16"/>
      <c r="D45" s="16"/>
      <c r="E45" s="16"/>
      <c r="F45" s="16"/>
      <c r="G45" s="16"/>
    </row>
    <row r="46" spans="1:7" ht="15.75">
      <c r="A46" s="15"/>
      <c r="B46" s="14"/>
      <c r="C46" s="16"/>
      <c r="D46" s="16"/>
      <c r="E46" s="16"/>
      <c r="F46" s="16"/>
      <c r="G46" s="16"/>
    </row>
    <row r="47" spans="1:7" ht="15.75">
      <c r="A47" s="15"/>
      <c r="B47" s="14"/>
      <c r="C47" s="16"/>
      <c r="D47" s="16"/>
      <c r="E47" s="16"/>
      <c r="F47" s="16"/>
      <c r="G47" s="16"/>
    </row>
    <row r="48" spans="1:7" ht="15.75">
      <c r="A48" s="15"/>
      <c r="B48" s="14"/>
      <c r="C48" s="16"/>
      <c r="D48" s="16"/>
      <c r="E48" s="16"/>
      <c r="F48" s="16"/>
      <c r="G48" s="16"/>
    </row>
    <row r="49" spans="1:7" ht="15.75">
      <c r="A49" s="15"/>
      <c r="B49" s="14"/>
      <c r="C49" s="16"/>
      <c r="D49" s="16"/>
      <c r="E49" s="16"/>
      <c r="F49" s="16"/>
      <c r="G49" s="16"/>
    </row>
    <row r="50" spans="1:7" ht="15.75">
      <c r="A50" s="15"/>
      <c r="B50" s="14"/>
      <c r="C50" s="16"/>
      <c r="D50" s="16"/>
      <c r="E50" s="16"/>
      <c r="F50" s="16"/>
      <c r="G50" s="16"/>
    </row>
    <row r="51" spans="1:7" ht="15.75">
      <c r="A51" s="15"/>
      <c r="B51" s="14"/>
      <c r="C51" s="16"/>
      <c r="D51" s="16"/>
      <c r="E51" s="16"/>
      <c r="F51" s="16"/>
      <c r="G51" s="16"/>
    </row>
    <row r="52" spans="1:7" ht="15.75">
      <c r="A52" s="15"/>
      <c r="B52" s="14"/>
      <c r="C52" s="16"/>
      <c r="D52" s="16"/>
      <c r="E52" s="16"/>
      <c r="F52" s="16"/>
      <c r="G52" s="16"/>
    </row>
    <row r="53" spans="1:7" ht="15.75">
      <c r="A53" s="15"/>
      <c r="B53" s="14"/>
      <c r="C53" s="16"/>
      <c r="D53" s="16"/>
      <c r="E53" s="16"/>
      <c r="F53" s="16"/>
      <c r="G53" s="16"/>
    </row>
  </sheetData>
  <sheetProtection/>
  <mergeCells count="26">
    <mergeCell ref="A12:L12"/>
    <mergeCell ref="C17:G17"/>
    <mergeCell ref="A14:B14"/>
    <mergeCell ref="I4:I5"/>
    <mergeCell ref="J4:J5"/>
    <mergeCell ref="K4:K6"/>
    <mergeCell ref="A3:A6"/>
    <mergeCell ref="B3:B6"/>
    <mergeCell ref="C3:C6"/>
    <mergeCell ref="D3:G5"/>
    <mergeCell ref="C24:G24"/>
    <mergeCell ref="C18:G18"/>
    <mergeCell ref="C19:G19"/>
    <mergeCell ref="B21:L21"/>
    <mergeCell ref="C22:G22"/>
    <mergeCell ref="C23:G23"/>
    <mergeCell ref="B15:L15"/>
    <mergeCell ref="C16:G16"/>
    <mergeCell ref="K1:L1"/>
    <mergeCell ref="A2:L2"/>
    <mergeCell ref="H3:K3"/>
    <mergeCell ref="H4:H5"/>
    <mergeCell ref="L3:L6"/>
    <mergeCell ref="A10:L10"/>
    <mergeCell ref="A7:L7"/>
    <mergeCell ref="A8:L8"/>
  </mergeCells>
  <printOptions/>
  <pageMargins left="0.5118110236220472" right="0.5118110236220472" top="0.5511811023622047" bottom="0.35433070866141736" header="0.31496062992125984" footer="0.31496062992125984"/>
  <pageSetup fitToHeight="3" fitToWidth="1" horizontalDpi="600" verticalDpi="600" orientation="landscape" paperSize="9" scale="50" r:id="rId3"/>
  <headerFooter differentFirst="1">
    <oddHeader>&amp;C&amp;P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21"/>
  <sheetViews>
    <sheetView view="pageBreakPreview" zoomScale="86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2" sqref="A12:H12"/>
    </sheetView>
  </sheetViews>
  <sheetFormatPr defaultColWidth="9.00390625" defaultRowHeight="12.75"/>
  <cols>
    <col min="1" max="1" width="6.25390625" style="54" customWidth="1"/>
    <col min="2" max="2" width="118.25390625" style="1" customWidth="1"/>
    <col min="3" max="3" width="12.00390625" style="1" customWidth="1"/>
    <col min="4" max="4" width="16.25390625" style="1" customWidth="1"/>
    <col min="5" max="5" width="11.375" style="1" customWidth="1"/>
    <col min="6" max="8" width="10.875" style="1" customWidth="1"/>
    <col min="9" max="16384" width="9.125" style="1" customWidth="1"/>
  </cols>
  <sheetData>
    <row r="1" spans="1:8" ht="60.75" customHeight="1">
      <c r="A1" s="46"/>
      <c r="B1" s="20"/>
      <c r="C1" s="36"/>
      <c r="D1" s="230" t="s">
        <v>343</v>
      </c>
      <c r="E1" s="230"/>
      <c r="F1" s="230"/>
      <c r="G1" s="230"/>
      <c r="H1" s="230"/>
    </row>
    <row r="2" spans="1:8" ht="37.5" customHeight="1">
      <c r="A2" s="231" t="s">
        <v>430</v>
      </c>
      <c r="B2" s="231"/>
      <c r="C2" s="231"/>
      <c r="D2" s="231"/>
      <c r="E2" s="231"/>
      <c r="F2" s="231"/>
      <c r="G2" s="231"/>
      <c r="H2" s="231"/>
    </row>
    <row r="3" spans="1:8" ht="37.5" customHeight="1">
      <c r="A3" s="348" t="s">
        <v>28</v>
      </c>
      <c r="B3" s="207" t="s">
        <v>180</v>
      </c>
      <c r="C3" s="345" t="s">
        <v>26</v>
      </c>
      <c r="D3" s="295" t="s">
        <v>120</v>
      </c>
      <c r="E3" s="329" t="s">
        <v>85</v>
      </c>
      <c r="F3" s="235"/>
      <c r="G3" s="235"/>
      <c r="H3" s="235"/>
    </row>
    <row r="4" spans="1:8" ht="60" customHeight="1">
      <c r="A4" s="349"/>
      <c r="B4" s="207"/>
      <c r="C4" s="346"/>
      <c r="D4" s="296"/>
      <c r="E4" s="21" t="s">
        <v>47</v>
      </c>
      <c r="F4" s="21" t="s">
        <v>48</v>
      </c>
      <c r="G4" s="21" t="s">
        <v>49</v>
      </c>
      <c r="H4" s="21" t="s">
        <v>50</v>
      </c>
    </row>
    <row r="5" spans="1:8" ht="25.5" customHeight="1">
      <c r="A5" s="349"/>
      <c r="B5" s="207"/>
      <c r="C5" s="346"/>
      <c r="D5" s="296"/>
      <c r="E5" s="256" t="s">
        <v>115</v>
      </c>
      <c r="F5" s="256" t="s">
        <v>116</v>
      </c>
      <c r="G5" s="256" t="s">
        <v>117</v>
      </c>
      <c r="H5" s="256" t="s">
        <v>118</v>
      </c>
    </row>
    <row r="6" spans="1:8" ht="25.5" customHeight="1">
      <c r="A6" s="349"/>
      <c r="B6" s="207"/>
      <c r="C6" s="346"/>
      <c r="D6" s="296"/>
      <c r="E6" s="256"/>
      <c r="F6" s="256"/>
      <c r="G6" s="256"/>
      <c r="H6" s="256"/>
    </row>
    <row r="7" spans="1:8" ht="25.5" customHeight="1">
      <c r="A7" s="350"/>
      <c r="B7" s="207"/>
      <c r="C7" s="347"/>
      <c r="D7" s="297"/>
      <c r="E7" s="256"/>
      <c r="F7" s="256"/>
      <c r="G7" s="256"/>
      <c r="H7" s="256"/>
    </row>
    <row r="8" spans="1:8" ht="42.75" customHeight="1">
      <c r="A8" s="343" t="s">
        <v>342</v>
      </c>
      <c r="B8" s="344"/>
      <c r="C8" s="344"/>
      <c r="D8" s="344"/>
      <c r="E8" s="344"/>
      <c r="F8" s="344"/>
      <c r="G8" s="344"/>
      <c r="H8" s="344"/>
    </row>
    <row r="9" spans="1:8" ht="35.25" customHeight="1">
      <c r="A9" s="341" t="s">
        <v>189</v>
      </c>
      <c r="B9" s="342"/>
      <c r="C9" s="342"/>
      <c r="D9" s="342"/>
      <c r="E9" s="342"/>
      <c r="F9" s="342"/>
      <c r="G9" s="342"/>
      <c r="H9" s="342"/>
    </row>
    <row r="10" spans="1:11" ht="84" customHeight="1">
      <c r="A10" s="25" t="s">
        <v>163</v>
      </c>
      <c r="B10" s="50" t="s">
        <v>309</v>
      </c>
      <c r="C10" s="21" t="s">
        <v>33</v>
      </c>
      <c r="D10" s="27" t="s">
        <v>22</v>
      </c>
      <c r="E10" s="13">
        <v>12</v>
      </c>
      <c r="F10" s="13">
        <v>0</v>
      </c>
      <c r="G10" s="13">
        <v>0</v>
      </c>
      <c r="H10" s="130">
        <v>0</v>
      </c>
      <c r="I10" s="160"/>
      <c r="J10" s="3"/>
      <c r="K10" s="3"/>
    </row>
    <row r="11" spans="1:11" ht="86.25" customHeight="1">
      <c r="A11" s="25" t="s">
        <v>164</v>
      </c>
      <c r="B11" s="50" t="s">
        <v>382</v>
      </c>
      <c r="C11" s="26" t="s">
        <v>25</v>
      </c>
      <c r="D11" s="21" t="s">
        <v>22</v>
      </c>
      <c r="E11" s="21">
        <v>12.5</v>
      </c>
      <c r="F11" s="21">
        <v>0</v>
      </c>
      <c r="G11" s="21">
        <v>0</v>
      </c>
      <c r="H11" s="21">
        <v>0</v>
      </c>
      <c r="I11" s="58"/>
      <c r="J11" s="3"/>
      <c r="K11" s="3"/>
    </row>
    <row r="12" spans="1:8" ht="35.25" customHeight="1">
      <c r="A12" s="341" t="s">
        <v>344</v>
      </c>
      <c r="B12" s="342"/>
      <c r="C12" s="342"/>
      <c r="D12" s="342"/>
      <c r="E12" s="342"/>
      <c r="F12" s="342"/>
      <c r="G12" s="342"/>
      <c r="H12" s="342"/>
    </row>
    <row r="13" spans="1:8" ht="70.5" customHeight="1">
      <c r="A13" s="25" t="s">
        <v>248</v>
      </c>
      <c r="B13" s="163" t="s">
        <v>331</v>
      </c>
      <c r="C13" s="26" t="s">
        <v>25</v>
      </c>
      <c r="D13" s="21" t="s">
        <v>206</v>
      </c>
      <c r="E13" s="21">
        <v>65</v>
      </c>
      <c r="F13" s="21">
        <v>70</v>
      </c>
      <c r="G13" s="21">
        <v>80</v>
      </c>
      <c r="H13" s="21">
        <v>90</v>
      </c>
    </row>
    <row r="14" spans="1:8" ht="35.25" customHeight="1">
      <c r="A14" s="341" t="s">
        <v>376</v>
      </c>
      <c r="B14" s="342"/>
      <c r="C14" s="342"/>
      <c r="D14" s="342"/>
      <c r="E14" s="342"/>
      <c r="F14" s="342"/>
      <c r="G14" s="342"/>
      <c r="H14" s="342"/>
    </row>
    <row r="15" spans="1:11" ht="88.5" customHeight="1">
      <c r="A15" s="25" t="s">
        <v>184</v>
      </c>
      <c r="B15" s="50" t="s">
        <v>122</v>
      </c>
      <c r="C15" s="26" t="s">
        <v>25</v>
      </c>
      <c r="D15" s="27" t="s">
        <v>22</v>
      </c>
      <c r="E15" s="29">
        <v>9</v>
      </c>
      <c r="F15" s="29">
        <v>5</v>
      </c>
      <c r="G15" s="29">
        <v>5</v>
      </c>
      <c r="H15" s="158">
        <v>5</v>
      </c>
      <c r="I15" s="3"/>
      <c r="J15" s="3"/>
      <c r="K15" s="3"/>
    </row>
    <row r="17" s="148" customFormat="1" ht="15.75">
      <c r="A17" s="63" t="s">
        <v>398</v>
      </c>
    </row>
    <row r="20" ht="31.5" customHeight="1">
      <c r="D20" s="70"/>
    </row>
    <row r="21" ht="15.75">
      <c r="D21" s="70"/>
    </row>
  </sheetData>
  <sheetProtection/>
  <mergeCells count="15">
    <mergeCell ref="C3:C7"/>
    <mergeCell ref="E3:H3"/>
    <mergeCell ref="B3:B7"/>
    <mergeCell ref="A3:A7"/>
    <mergeCell ref="A9:H9"/>
    <mergeCell ref="A14:H14"/>
    <mergeCell ref="A12:H12"/>
    <mergeCell ref="D1:H1"/>
    <mergeCell ref="E5:E7"/>
    <mergeCell ref="H5:H7"/>
    <mergeCell ref="G5:G7"/>
    <mergeCell ref="A2:H2"/>
    <mergeCell ref="F5:F7"/>
    <mergeCell ref="D3:D7"/>
    <mergeCell ref="A8:H8"/>
  </mergeCells>
  <printOptions/>
  <pageMargins left="0.31496062992125984" right="0.11811023622047245" top="0.5511811023622047" bottom="0.1968503937007874" header="0.31496062992125984" footer="0.31496062992125984"/>
  <pageSetup fitToHeight="5" horizontalDpi="600" verticalDpi="600" orientation="landscape" paperSize="9" scale="66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IR52"/>
  <sheetViews>
    <sheetView view="pageBreakPreview" zoomScaleNormal="59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9" sqref="H9"/>
    </sheetView>
  </sheetViews>
  <sheetFormatPr defaultColWidth="9.00390625" defaultRowHeight="12.75"/>
  <cols>
    <col min="1" max="1" width="12.25390625" style="6" customWidth="1"/>
    <col min="2" max="2" width="69.125" style="1" customWidth="1"/>
    <col min="3" max="3" width="21.75390625" style="7" customWidth="1"/>
    <col min="4" max="4" width="10.875" style="7" customWidth="1"/>
    <col min="5" max="5" width="12.375" style="7" customWidth="1"/>
    <col min="6" max="6" width="13.875" style="51" customWidth="1"/>
    <col min="7" max="7" width="7.25390625" style="7" customWidth="1"/>
    <col min="8" max="11" width="14.25390625" style="1" customWidth="1"/>
    <col min="12" max="12" width="59.00390625" style="1" customWidth="1"/>
    <col min="13" max="13" width="8.125" style="3" customWidth="1"/>
    <col min="14" max="14" width="25.25390625" style="3" customWidth="1"/>
    <col min="15" max="41" width="9.125" style="3" customWidth="1"/>
    <col min="42" max="16384" width="9.125" style="1" customWidth="1"/>
  </cols>
  <sheetData>
    <row r="1" spans="1:12" ht="78" customHeight="1">
      <c r="A1" s="2"/>
      <c r="B1" s="5"/>
      <c r="C1" s="4"/>
      <c r="D1" s="4"/>
      <c r="E1" s="4"/>
      <c r="F1" s="58"/>
      <c r="G1" s="4"/>
      <c r="H1" s="3"/>
      <c r="I1" s="3"/>
      <c r="J1" s="3"/>
      <c r="K1" s="333" t="s">
        <v>191</v>
      </c>
      <c r="L1" s="333"/>
    </row>
    <row r="2" spans="1:12" ht="41.25" customHeight="1">
      <c r="A2" s="352" t="s">
        <v>141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2" ht="41.25" customHeight="1">
      <c r="A3" s="256" t="s">
        <v>28</v>
      </c>
      <c r="B3" s="256" t="s">
        <v>35</v>
      </c>
      <c r="C3" s="254" t="s">
        <v>132</v>
      </c>
      <c r="D3" s="256" t="s">
        <v>131</v>
      </c>
      <c r="E3" s="256"/>
      <c r="F3" s="256"/>
      <c r="G3" s="256"/>
      <c r="H3" s="323" t="s">
        <v>89</v>
      </c>
      <c r="I3" s="323"/>
      <c r="J3" s="323"/>
      <c r="K3" s="323"/>
      <c r="L3" s="256" t="s">
        <v>142</v>
      </c>
    </row>
    <row r="4" spans="1:12" ht="41.25" customHeight="1">
      <c r="A4" s="256"/>
      <c r="B4" s="256"/>
      <c r="C4" s="255"/>
      <c r="D4" s="256"/>
      <c r="E4" s="256"/>
      <c r="F4" s="256"/>
      <c r="G4" s="256"/>
      <c r="H4" s="324" t="s">
        <v>274</v>
      </c>
      <c r="I4" s="256" t="s">
        <v>63</v>
      </c>
      <c r="J4" s="256" t="s">
        <v>65</v>
      </c>
      <c r="K4" s="315" t="s">
        <v>66</v>
      </c>
      <c r="L4" s="256"/>
    </row>
    <row r="5" spans="1:12" ht="32.25" customHeight="1">
      <c r="A5" s="256"/>
      <c r="B5" s="256"/>
      <c r="C5" s="255"/>
      <c r="D5" s="256"/>
      <c r="E5" s="256"/>
      <c r="F5" s="256"/>
      <c r="G5" s="256"/>
      <c r="H5" s="324"/>
      <c r="I5" s="256"/>
      <c r="J5" s="256"/>
      <c r="K5" s="315"/>
      <c r="L5" s="256"/>
    </row>
    <row r="6" spans="1:12" ht="37.5" customHeight="1">
      <c r="A6" s="256"/>
      <c r="B6" s="256"/>
      <c r="C6" s="258"/>
      <c r="D6" s="10" t="s">
        <v>132</v>
      </c>
      <c r="E6" s="10" t="s">
        <v>133</v>
      </c>
      <c r="F6" s="10" t="s">
        <v>134</v>
      </c>
      <c r="G6" s="10" t="s">
        <v>135</v>
      </c>
      <c r="H6" s="66">
        <v>2019</v>
      </c>
      <c r="I6" s="66">
        <v>2020</v>
      </c>
      <c r="J6" s="66">
        <v>2021</v>
      </c>
      <c r="K6" s="315"/>
      <c r="L6" s="256"/>
    </row>
    <row r="7" spans="1:12" ht="44.25" customHeight="1">
      <c r="A7" s="237" t="s">
        <v>326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2" ht="47.25" customHeight="1">
      <c r="A8" s="313" t="s">
        <v>189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87.75" customHeight="1">
      <c r="A9" s="25" t="s">
        <v>163</v>
      </c>
      <c r="B9" s="65" t="s">
        <v>422</v>
      </c>
      <c r="C9" s="10" t="s">
        <v>249</v>
      </c>
      <c r="D9" s="66" t="s">
        <v>155</v>
      </c>
      <c r="E9" s="66" t="s">
        <v>171</v>
      </c>
      <c r="F9" s="66" t="s">
        <v>226</v>
      </c>
      <c r="G9" s="66" t="s">
        <v>83</v>
      </c>
      <c r="H9" s="29">
        <v>0</v>
      </c>
      <c r="I9" s="102">
        <v>1116</v>
      </c>
      <c r="J9" s="102">
        <v>1116</v>
      </c>
      <c r="K9" s="102">
        <f>SUM(H9:J9)</f>
        <v>2232</v>
      </c>
      <c r="L9" s="10" t="s">
        <v>312</v>
      </c>
    </row>
    <row r="10" spans="1:12" s="142" customFormat="1" ht="36" customHeight="1">
      <c r="A10" s="237" t="s">
        <v>27</v>
      </c>
      <c r="B10" s="237"/>
      <c r="C10" s="10"/>
      <c r="D10" s="66"/>
      <c r="E10" s="66"/>
      <c r="F10" s="66"/>
      <c r="G10" s="66"/>
      <c r="H10" s="102">
        <f>SUM(H9:H9)</f>
        <v>0</v>
      </c>
      <c r="I10" s="102">
        <f>SUM(I9:I9)</f>
        <v>1116</v>
      </c>
      <c r="J10" s="102">
        <f>SUM(J9:J9)</f>
        <v>1116</v>
      </c>
      <c r="K10" s="102">
        <f>SUM(H10:J10)</f>
        <v>2232</v>
      </c>
      <c r="L10" s="65"/>
    </row>
    <row r="11" spans="1:252" s="3" customFormat="1" ht="28.5" customHeight="1">
      <c r="A11" s="338" t="s">
        <v>344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  <c r="DA11" s="351"/>
      <c r="DB11" s="351"/>
      <c r="DC11" s="351"/>
      <c r="DD11" s="351"/>
      <c r="DE11" s="351"/>
      <c r="DF11" s="351"/>
      <c r="DG11" s="351"/>
      <c r="DH11" s="351"/>
      <c r="DI11" s="351"/>
      <c r="DJ11" s="351"/>
      <c r="DK11" s="351"/>
      <c r="DL11" s="351"/>
      <c r="DM11" s="351"/>
      <c r="DN11" s="351"/>
      <c r="DO11" s="351"/>
      <c r="DP11" s="351"/>
      <c r="DQ11" s="351"/>
      <c r="DR11" s="351"/>
      <c r="DS11" s="351"/>
      <c r="DT11" s="351"/>
      <c r="DU11" s="351"/>
      <c r="DV11" s="351"/>
      <c r="DW11" s="351"/>
      <c r="DX11" s="351"/>
      <c r="DY11" s="351"/>
      <c r="DZ11" s="351"/>
      <c r="EA11" s="351"/>
      <c r="EB11" s="351"/>
      <c r="EC11" s="351"/>
      <c r="ED11" s="351"/>
      <c r="EE11" s="351"/>
      <c r="EF11" s="351"/>
      <c r="EG11" s="351"/>
      <c r="EH11" s="351"/>
      <c r="EI11" s="351"/>
      <c r="EJ11" s="351"/>
      <c r="EK11" s="351"/>
      <c r="EL11" s="351"/>
      <c r="EM11" s="351"/>
      <c r="EN11" s="351"/>
      <c r="EO11" s="351"/>
      <c r="EP11" s="351"/>
      <c r="EQ11" s="351"/>
      <c r="ER11" s="351"/>
      <c r="ES11" s="351"/>
      <c r="ET11" s="351"/>
      <c r="EU11" s="351"/>
      <c r="EV11" s="351"/>
      <c r="EW11" s="351"/>
      <c r="EX11" s="351"/>
      <c r="EY11" s="351"/>
      <c r="EZ11" s="351"/>
      <c r="FA11" s="351"/>
      <c r="FB11" s="351"/>
      <c r="FC11" s="351"/>
      <c r="FD11" s="351"/>
      <c r="FE11" s="351"/>
      <c r="FF11" s="351"/>
      <c r="FG11" s="351"/>
      <c r="FH11" s="351"/>
      <c r="FI11" s="351"/>
      <c r="FJ11" s="351"/>
      <c r="FK11" s="351"/>
      <c r="FL11" s="351"/>
      <c r="FM11" s="351"/>
      <c r="FN11" s="351"/>
      <c r="FO11" s="351"/>
      <c r="FP11" s="351"/>
      <c r="FQ11" s="351"/>
      <c r="FR11" s="351"/>
      <c r="FS11" s="351"/>
      <c r="FT11" s="351"/>
      <c r="FU11" s="351"/>
      <c r="FV11" s="351"/>
      <c r="FW11" s="351"/>
      <c r="FX11" s="351"/>
      <c r="FY11" s="351"/>
      <c r="FZ11" s="351"/>
      <c r="GA11" s="351"/>
      <c r="GB11" s="351"/>
      <c r="GC11" s="351"/>
      <c r="GD11" s="351"/>
      <c r="GE11" s="351"/>
      <c r="GF11" s="351"/>
      <c r="GG11" s="351"/>
      <c r="GH11" s="351"/>
      <c r="GI11" s="351"/>
      <c r="GJ11" s="351"/>
      <c r="GK11" s="351"/>
      <c r="GL11" s="351"/>
      <c r="GM11" s="351"/>
      <c r="GN11" s="351"/>
      <c r="GO11" s="351"/>
      <c r="GP11" s="351"/>
      <c r="GQ11" s="351"/>
      <c r="GR11" s="351"/>
      <c r="GS11" s="351"/>
      <c r="GT11" s="351"/>
      <c r="GU11" s="351"/>
      <c r="GV11" s="351"/>
      <c r="GW11" s="351"/>
      <c r="GX11" s="351"/>
      <c r="GY11" s="351"/>
      <c r="GZ11" s="351"/>
      <c r="HA11" s="351"/>
      <c r="HB11" s="351"/>
      <c r="HC11" s="351"/>
      <c r="HD11" s="351"/>
      <c r="HE11" s="351"/>
      <c r="HF11" s="351"/>
      <c r="HG11" s="351"/>
      <c r="HH11" s="351"/>
      <c r="HI11" s="351"/>
      <c r="HJ11" s="351"/>
      <c r="HK11" s="351"/>
      <c r="HL11" s="351"/>
      <c r="HM11" s="351"/>
      <c r="HN11" s="351"/>
      <c r="HO11" s="351"/>
      <c r="HP11" s="351"/>
      <c r="HQ11" s="351"/>
      <c r="HR11" s="351"/>
      <c r="HS11" s="351"/>
      <c r="HT11" s="351"/>
      <c r="HU11" s="351"/>
      <c r="HV11" s="351"/>
      <c r="HW11" s="351"/>
      <c r="HX11" s="351"/>
      <c r="HY11" s="351"/>
      <c r="HZ11" s="351"/>
      <c r="IA11" s="351"/>
      <c r="IB11" s="351"/>
      <c r="IC11" s="351"/>
      <c r="ID11" s="351"/>
      <c r="IE11" s="351"/>
      <c r="IF11" s="351"/>
      <c r="IG11" s="351"/>
      <c r="IH11" s="351"/>
      <c r="II11" s="351"/>
      <c r="IJ11" s="351"/>
      <c r="IK11" s="351"/>
      <c r="IL11" s="351"/>
      <c r="IM11" s="351"/>
      <c r="IN11" s="351"/>
      <c r="IO11" s="351"/>
      <c r="IP11" s="351"/>
      <c r="IQ11" s="351"/>
      <c r="IR11" s="351"/>
    </row>
    <row r="12" spans="1:12" s="3" customFormat="1" ht="57" customHeight="1">
      <c r="A12" s="25" t="s">
        <v>248</v>
      </c>
      <c r="B12" s="80" t="s">
        <v>231</v>
      </c>
      <c r="C12" s="10" t="s">
        <v>232</v>
      </c>
      <c r="D12" s="66" t="s">
        <v>247</v>
      </c>
      <c r="E12" s="25" t="s">
        <v>156</v>
      </c>
      <c r="F12" s="25" t="s">
        <v>435</v>
      </c>
      <c r="G12" s="25" t="s">
        <v>75</v>
      </c>
      <c r="H12" s="34">
        <v>150</v>
      </c>
      <c r="I12" s="29">
        <v>0</v>
      </c>
      <c r="J12" s="29">
        <v>0</v>
      </c>
      <c r="K12" s="102">
        <f>SUM(H12:J12)</f>
        <v>150</v>
      </c>
      <c r="L12" s="94" t="s">
        <v>266</v>
      </c>
    </row>
    <row r="13" spans="1:12" s="3" customFormat="1" ht="27.75" customHeight="1">
      <c r="A13" s="313" t="s">
        <v>376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</row>
    <row r="14" spans="1:12" s="3" customFormat="1" ht="111" customHeight="1">
      <c r="A14" s="25" t="s">
        <v>184</v>
      </c>
      <c r="B14" s="151" t="s">
        <v>302</v>
      </c>
      <c r="C14" s="10" t="s">
        <v>252</v>
      </c>
      <c r="D14" s="66" t="s">
        <v>247</v>
      </c>
      <c r="E14" s="10" t="s">
        <v>156</v>
      </c>
      <c r="F14" s="66" t="s">
        <v>225</v>
      </c>
      <c r="G14" s="66" t="s">
        <v>84</v>
      </c>
      <c r="H14" s="110">
        <v>1308.4</v>
      </c>
      <c r="I14" s="110">
        <v>1308.4</v>
      </c>
      <c r="J14" s="110">
        <v>1308.4</v>
      </c>
      <c r="K14" s="102">
        <f>SUM(H14:J14)</f>
        <v>3925.2</v>
      </c>
      <c r="L14" s="151" t="s">
        <v>253</v>
      </c>
    </row>
    <row r="15" spans="1:12" s="3" customFormat="1" ht="21.75" customHeight="1">
      <c r="A15" s="339" t="s">
        <v>143</v>
      </c>
      <c r="B15" s="339"/>
      <c r="C15" s="10"/>
      <c r="D15" s="10"/>
      <c r="E15" s="10"/>
      <c r="F15" s="10"/>
      <c r="G15" s="92"/>
      <c r="H15" s="111">
        <f>H14+H12+H9</f>
        <v>1458.4</v>
      </c>
      <c r="I15" s="111">
        <f>I14+I12+I9</f>
        <v>2424.4</v>
      </c>
      <c r="J15" s="111">
        <f>J14+J12+J9</f>
        <v>2424.4</v>
      </c>
      <c r="K15" s="111">
        <f>K14+K12+K9</f>
        <v>6307.2</v>
      </c>
      <c r="L15" s="22"/>
    </row>
    <row r="16" spans="1:12" ht="39" customHeight="1">
      <c r="A16" s="127"/>
      <c r="B16" s="353" t="s">
        <v>220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</row>
    <row r="17" spans="1:11" ht="15.75">
      <c r="A17" s="15"/>
      <c r="B17" s="68"/>
      <c r="C17" s="332" t="s">
        <v>106</v>
      </c>
      <c r="D17" s="332"/>
      <c r="E17" s="332"/>
      <c r="F17" s="332"/>
      <c r="G17" s="332"/>
      <c r="H17" s="119"/>
      <c r="I17" s="119"/>
      <c r="J17" s="119"/>
      <c r="K17" s="119">
        <f>SUM(H17:J17)</f>
        <v>0</v>
      </c>
    </row>
    <row r="18" spans="1:11" ht="15.75">
      <c r="A18" s="15"/>
      <c r="B18" s="68"/>
      <c r="C18" s="332" t="s">
        <v>31</v>
      </c>
      <c r="D18" s="332"/>
      <c r="E18" s="332"/>
      <c r="F18" s="332"/>
      <c r="G18" s="332"/>
      <c r="H18" s="119">
        <f>H14+H9</f>
        <v>1308.4</v>
      </c>
      <c r="I18" s="119">
        <f>I14+I9</f>
        <v>2424.4</v>
      </c>
      <c r="J18" s="119">
        <f>J14+J9</f>
        <v>2424.4</v>
      </c>
      <c r="K18" s="119">
        <f>SUM(H18:J18)</f>
        <v>6157.2</v>
      </c>
    </row>
    <row r="19" spans="1:11" ht="15.75">
      <c r="A19" s="15"/>
      <c r="B19" s="68"/>
      <c r="C19" s="332" t="s">
        <v>238</v>
      </c>
      <c r="D19" s="332"/>
      <c r="E19" s="332"/>
      <c r="F19" s="332"/>
      <c r="G19" s="332"/>
      <c r="H19" s="119">
        <f>H12</f>
        <v>150</v>
      </c>
      <c r="I19" s="119">
        <f>I12</f>
        <v>0</v>
      </c>
      <c r="J19" s="119">
        <f>J12</f>
        <v>0</v>
      </c>
      <c r="K19" s="119">
        <f>SUM(H19:J19)</f>
        <v>150</v>
      </c>
    </row>
    <row r="20" spans="1:11" ht="15.75">
      <c r="A20" s="15"/>
      <c r="B20" s="68"/>
      <c r="C20" s="335" t="s">
        <v>143</v>
      </c>
      <c r="D20" s="335"/>
      <c r="E20" s="335"/>
      <c r="F20" s="335"/>
      <c r="G20" s="335"/>
      <c r="H20" s="119">
        <f>SUM(H17:H19)</f>
        <v>1458.4</v>
      </c>
      <c r="I20" s="119">
        <f>SUM(I17:I19)</f>
        <v>2424.4</v>
      </c>
      <c r="J20" s="119">
        <f>SUM(J17:J19)</f>
        <v>2424.4</v>
      </c>
      <c r="K20" s="119">
        <f>SUM(K17:K19)</f>
        <v>6307.2</v>
      </c>
    </row>
    <row r="21" spans="1:11" ht="15.75">
      <c r="A21" s="15"/>
      <c r="B21" s="68"/>
      <c r="C21" s="51"/>
      <c r="D21" s="16"/>
      <c r="E21" s="16"/>
      <c r="F21" s="16"/>
      <c r="G21" s="16"/>
      <c r="H21" s="103"/>
      <c r="I21" s="103"/>
      <c r="J21" s="103"/>
      <c r="K21" s="103"/>
    </row>
    <row r="22" spans="1:12" ht="21.75" customHeight="1">
      <c r="A22" s="15"/>
      <c r="B22" s="336" t="s">
        <v>219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</row>
    <row r="23" spans="1:11" ht="15.75">
      <c r="A23" s="15"/>
      <c r="B23" s="68"/>
      <c r="C23" s="337" t="s">
        <v>246</v>
      </c>
      <c r="D23" s="337"/>
      <c r="E23" s="337"/>
      <c r="F23" s="337"/>
      <c r="G23" s="337"/>
      <c r="H23" s="119">
        <f>H14+H12</f>
        <v>1458.4</v>
      </c>
      <c r="I23" s="119">
        <f>I14+I12</f>
        <v>1308.4</v>
      </c>
      <c r="J23" s="119">
        <f>J14+J12</f>
        <v>1308.4</v>
      </c>
      <c r="K23" s="119">
        <f>K14+K12</f>
        <v>4075.2</v>
      </c>
    </row>
    <row r="24" spans="1:11" ht="15.75">
      <c r="A24" s="15"/>
      <c r="B24" s="68"/>
      <c r="C24" s="337" t="s">
        <v>243</v>
      </c>
      <c r="D24" s="337"/>
      <c r="E24" s="337"/>
      <c r="F24" s="337"/>
      <c r="G24" s="337"/>
      <c r="H24" s="119">
        <f>H9</f>
        <v>0</v>
      </c>
      <c r="I24" s="119">
        <f>I9</f>
        <v>1116</v>
      </c>
      <c r="J24" s="119">
        <f>J9</f>
        <v>1116</v>
      </c>
      <c r="K24" s="119">
        <f>K9</f>
        <v>2232</v>
      </c>
    </row>
    <row r="25" spans="1:11" ht="15.75">
      <c r="A25" s="15"/>
      <c r="B25" s="68"/>
      <c r="C25" s="335" t="s">
        <v>143</v>
      </c>
      <c r="D25" s="335"/>
      <c r="E25" s="335"/>
      <c r="F25" s="335"/>
      <c r="G25" s="335"/>
      <c r="H25" s="119">
        <f>SUM(H23:H24)</f>
        <v>1458.4</v>
      </c>
      <c r="I25" s="119">
        <f>SUM(I23:I24)</f>
        <v>2424.4</v>
      </c>
      <c r="J25" s="119">
        <f>SUM(J23:J24)</f>
        <v>2424.4</v>
      </c>
      <c r="K25" s="119">
        <f>SUM(K23:K24)</f>
        <v>6307.2</v>
      </c>
    </row>
    <row r="26" spans="1:11" ht="15.75">
      <c r="A26" s="15"/>
      <c r="B26" s="68"/>
      <c r="C26" s="203"/>
      <c r="D26" s="203"/>
      <c r="E26" s="203"/>
      <c r="F26" s="203"/>
      <c r="G26" s="203"/>
      <c r="H26" s="101"/>
      <c r="I26" s="101"/>
      <c r="J26" s="101"/>
      <c r="K26" s="101"/>
    </row>
    <row r="27" spans="1:11" ht="15.75">
      <c r="A27" s="15"/>
      <c r="B27" s="68"/>
      <c r="C27" s="203"/>
      <c r="D27" s="203"/>
      <c r="E27" s="203"/>
      <c r="F27" s="203"/>
      <c r="G27" s="203"/>
      <c r="H27" s="101"/>
      <c r="I27" s="101"/>
      <c r="J27" s="101"/>
      <c r="K27" s="101"/>
    </row>
    <row r="28" spans="1:11" ht="15.75">
      <c r="A28" s="63" t="s">
        <v>398</v>
      </c>
      <c r="B28" s="148"/>
      <c r="C28" s="203"/>
      <c r="D28" s="203"/>
      <c r="E28" s="203"/>
      <c r="F28" s="203"/>
      <c r="G28" s="203"/>
      <c r="H28" s="101"/>
      <c r="I28" s="101"/>
      <c r="J28" s="101"/>
      <c r="K28" s="101"/>
    </row>
    <row r="29" spans="1:7" ht="15.75">
      <c r="A29" s="15"/>
      <c r="B29" s="14"/>
      <c r="C29" s="16"/>
      <c r="D29" s="16"/>
      <c r="E29" s="16"/>
      <c r="G29" s="16"/>
    </row>
    <row r="30" spans="1:7" ht="15.75">
      <c r="A30" s="15"/>
      <c r="B30" s="14"/>
      <c r="C30" s="16"/>
      <c r="D30" s="16"/>
      <c r="E30" s="16"/>
      <c r="G30" s="16"/>
    </row>
    <row r="31" spans="1:7" ht="15.75">
      <c r="A31" s="15"/>
      <c r="B31" s="14"/>
      <c r="C31" s="16"/>
      <c r="D31" s="16"/>
      <c r="E31" s="16"/>
      <c r="G31" s="16"/>
    </row>
    <row r="32" spans="1:7" ht="15.75">
      <c r="A32" s="15"/>
      <c r="B32" s="14"/>
      <c r="C32" s="16"/>
      <c r="D32" s="16"/>
      <c r="E32" s="16"/>
      <c r="G32" s="16"/>
    </row>
    <row r="33" spans="1:7" ht="15.75">
      <c r="A33" s="15"/>
      <c r="B33" s="14"/>
      <c r="C33" s="16"/>
      <c r="D33" s="16"/>
      <c r="E33" s="16"/>
      <c r="G33" s="16"/>
    </row>
    <row r="34" spans="1:7" ht="15.75">
      <c r="A34" s="15"/>
      <c r="B34" s="14"/>
      <c r="C34" s="16"/>
      <c r="D34" s="16"/>
      <c r="E34" s="16"/>
      <c r="G34" s="16"/>
    </row>
    <row r="35" spans="1:7" ht="15.75">
      <c r="A35" s="15"/>
      <c r="B35" s="14"/>
      <c r="C35" s="16"/>
      <c r="D35" s="16"/>
      <c r="E35" s="16"/>
      <c r="G35" s="16"/>
    </row>
    <row r="36" spans="1:7" ht="15.75">
      <c r="A36" s="15"/>
      <c r="B36" s="14"/>
      <c r="C36" s="16"/>
      <c r="D36" s="16"/>
      <c r="E36" s="16"/>
      <c r="G36" s="16"/>
    </row>
    <row r="37" spans="1:7" ht="15.75">
      <c r="A37" s="15"/>
      <c r="B37" s="14"/>
      <c r="C37" s="16"/>
      <c r="D37" s="16"/>
      <c r="E37" s="16"/>
      <c r="G37" s="16"/>
    </row>
    <row r="38" spans="1:7" ht="15.75">
      <c r="A38" s="15"/>
      <c r="B38" s="14"/>
      <c r="C38" s="16"/>
      <c r="D38" s="16"/>
      <c r="E38" s="16"/>
      <c r="G38" s="16"/>
    </row>
    <row r="39" spans="1:7" ht="15.75">
      <c r="A39" s="15"/>
      <c r="B39" s="14"/>
      <c r="C39" s="16"/>
      <c r="D39" s="16"/>
      <c r="E39" s="16"/>
      <c r="G39" s="16"/>
    </row>
    <row r="40" spans="1:7" ht="15.75">
      <c r="A40" s="15"/>
      <c r="B40" s="14"/>
      <c r="C40" s="16"/>
      <c r="D40" s="16"/>
      <c r="E40" s="16"/>
      <c r="G40" s="16"/>
    </row>
    <row r="41" spans="1:7" ht="15.75">
      <c r="A41" s="15"/>
      <c r="B41" s="14"/>
      <c r="C41" s="16"/>
      <c r="D41" s="16"/>
      <c r="E41" s="16"/>
      <c r="G41" s="16"/>
    </row>
    <row r="42" spans="1:7" ht="15.75">
      <c r="A42" s="15"/>
      <c r="B42" s="14"/>
      <c r="C42" s="16"/>
      <c r="D42" s="16"/>
      <c r="E42" s="16"/>
      <c r="G42" s="16"/>
    </row>
    <row r="43" spans="1:7" ht="15.75">
      <c r="A43" s="15"/>
      <c r="B43" s="14"/>
      <c r="C43" s="16"/>
      <c r="D43" s="16"/>
      <c r="E43" s="16"/>
      <c r="G43" s="16"/>
    </row>
    <row r="44" spans="1:7" ht="15.75">
      <c r="A44" s="15"/>
      <c r="B44" s="14"/>
      <c r="C44" s="16"/>
      <c r="D44" s="16"/>
      <c r="E44" s="16"/>
      <c r="G44" s="16"/>
    </row>
    <row r="45" spans="1:7" ht="15.75">
      <c r="A45" s="15"/>
      <c r="B45" s="14"/>
      <c r="C45" s="16"/>
      <c r="D45" s="16"/>
      <c r="E45" s="16"/>
      <c r="G45" s="16"/>
    </row>
    <row r="46" spans="1:7" ht="15.75">
      <c r="A46" s="15"/>
      <c r="B46" s="14"/>
      <c r="C46" s="16"/>
      <c r="D46" s="16"/>
      <c r="E46" s="16"/>
      <c r="G46" s="16"/>
    </row>
    <row r="47" spans="1:7" ht="15.75">
      <c r="A47" s="15"/>
      <c r="B47" s="14"/>
      <c r="C47" s="16"/>
      <c r="D47" s="16"/>
      <c r="E47" s="16"/>
      <c r="G47" s="16"/>
    </row>
    <row r="48" spans="1:7" ht="15.75">
      <c r="A48" s="15"/>
      <c r="B48" s="14"/>
      <c r="C48" s="16"/>
      <c r="D48" s="16"/>
      <c r="E48" s="16"/>
      <c r="G48" s="16"/>
    </row>
    <row r="49" spans="1:7" ht="15.75">
      <c r="A49" s="15"/>
      <c r="B49" s="14"/>
      <c r="C49" s="16"/>
      <c r="D49" s="16"/>
      <c r="E49" s="16"/>
      <c r="G49" s="16"/>
    </row>
    <row r="50" spans="1:5" ht="15.75">
      <c r="A50" s="15"/>
      <c r="B50" s="14"/>
      <c r="C50" s="16"/>
      <c r="D50" s="16"/>
      <c r="E50" s="16"/>
    </row>
    <row r="51" spans="1:5" ht="15.75">
      <c r="A51" s="15"/>
      <c r="B51" s="14"/>
      <c r="C51" s="16"/>
      <c r="D51" s="16"/>
      <c r="E51" s="16"/>
    </row>
    <row r="52" spans="1:5" ht="15.75">
      <c r="A52" s="15"/>
      <c r="B52" s="14"/>
      <c r="C52" s="16"/>
      <c r="D52" s="16"/>
      <c r="E52" s="16"/>
    </row>
  </sheetData>
  <sheetProtection/>
  <mergeCells count="43">
    <mergeCell ref="A7:L7"/>
    <mergeCell ref="H4:H5"/>
    <mergeCell ref="I4:I5"/>
    <mergeCell ref="A15:B15"/>
    <mergeCell ref="A8:L8"/>
    <mergeCell ref="A10:B10"/>
    <mergeCell ref="A13:L13"/>
    <mergeCell ref="C25:G25"/>
    <mergeCell ref="B16:L16"/>
    <mergeCell ref="C17:G17"/>
    <mergeCell ref="C18:G18"/>
    <mergeCell ref="C19:G19"/>
    <mergeCell ref="C20:G20"/>
    <mergeCell ref="B22:L22"/>
    <mergeCell ref="C24:G24"/>
    <mergeCell ref="C23:G23"/>
    <mergeCell ref="K1:L1"/>
    <mergeCell ref="A2:L2"/>
    <mergeCell ref="H3:K3"/>
    <mergeCell ref="K4:K6"/>
    <mergeCell ref="L3:L6"/>
    <mergeCell ref="D3:G5"/>
    <mergeCell ref="J4:J5"/>
    <mergeCell ref="C3:C6"/>
    <mergeCell ref="B3:B6"/>
    <mergeCell ref="A3:A6"/>
    <mergeCell ref="ID11:IR11"/>
    <mergeCell ref="CY11:DM11"/>
    <mergeCell ref="DN11:EB11"/>
    <mergeCell ref="EC11:EQ11"/>
    <mergeCell ref="ER11:FF11"/>
    <mergeCell ref="FG11:FU11"/>
    <mergeCell ref="GK11:GY11"/>
    <mergeCell ref="FV11:GJ11"/>
    <mergeCell ref="GZ11:HN11"/>
    <mergeCell ref="HO11:IC11"/>
    <mergeCell ref="BF11:BT11"/>
    <mergeCell ref="BU11:CI11"/>
    <mergeCell ref="A11:L11"/>
    <mergeCell ref="CJ11:CX11"/>
    <mergeCell ref="M11:AA11"/>
    <mergeCell ref="AQ11:BE11"/>
    <mergeCell ref="AB11:AP11"/>
  </mergeCells>
  <printOptions/>
  <pageMargins left="0.5118110236220472" right="0.5118110236220472" top="0.5511811023622047" bottom="0.35433070866141736" header="0.31496062992125984" footer="0.31496062992125984"/>
  <pageSetup fitToHeight="1" fitToWidth="1" horizontalDpi="600" verticalDpi="600" orientation="landscape" paperSize="9" scale="51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4"/>
  <sheetViews>
    <sheetView view="pageBreakPreview" zoomScale="80" zoomScaleSheetLayoutView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12" sqref="P12"/>
    </sheetView>
  </sheetViews>
  <sheetFormatPr defaultColWidth="9.00390625" defaultRowHeight="12.75"/>
  <cols>
    <col min="1" max="1" width="7.625" style="54" customWidth="1"/>
    <col min="2" max="2" width="79.125" style="1" customWidth="1"/>
    <col min="3" max="3" width="12.00390625" style="1" customWidth="1"/>
    <col min="4" max="4" width="18.25390625" style="1" customWidth="1"/>
    <col min="5" max="5" width="9.00390625" style="1" customWidth="1"/>
    <col min="6" max="6" width="9.125" style="49" customWidth="1"/>
    <col min="7" max="7" width="9.00390625" style="49" customWidth="1"/>
    <col min="8" max="16384" width="9.125" style="1" customWidth="1"/>
  </cols>
  <sheetData>
    <row r="1" spans="1:8" ht="64.5" customHeight="1">
      <c r="A1" s="46"/>
      <c r="B1" s="20"/>
      <c r="C1" s="36"/>
      <c r="D1" s="294" t="s">
        <v>346</v>
      </c>
      <c r="E1" s="294"/>
      <c r="F1" s="294"/>
      <c r="G1" s="294"/>
      <c r="H1" s="294"/>
    </row>
    <row r="2" spans="1:8" ht="37.5" customHeight="1">
      <c r="A2" s="231" t="s">
        <v>430</v>
      </c>
      <c r="B2" s="231"/>
      <c r="C2" s="231"/>
      <c r="D2" s="231"/>
      <c r="E2" s="231"/>
      <c r="F2" s="231"/>
      <c r="G2" s="231"/>
      <c r="H2" s="231"/>
    </row>
    <row r="3" spans="1:8" ht="37.5" customHeight="1">
      <c r="A3" s="234" t="s">
        <v>28</v>
      </c>
      <c r="B3" s="207" t="s">
        <v>180</v>
      </c>
      <c r="C3" s="207" t="s">
        <v>26</v>
      </c>
      <c r="D3" s="207" t="s">
        <v>120</v>
      </c>
      <c r="E3" s="207" t="s">
        <v>85</v>
      </c>
      <c r="F3" s="207"/>
      <c r="G3" s="207"/>
      <c r="H3" s="207"/>
    </row>
    <row r="4" spans="1:8" ht="99" customHeight="1">
      <c r="A4" s="234"/>
      <c r="B4" s="207"/>
      <c r="C4" s="207"/>
      <c r="D4" s="207"/>
      <c r="E4" s="21" t="s">
        <v>47</v>
      </c>
      <c r="F4" s="21" t="s">
        <v>48</v>
      </c>
      <c r="G4" s="21" t="s">
        <v>49</v>
      </c>
      <c r="H4" s="21" t="s">
        <v>50</v>
      </c>
    </row>
    <row r="5" spans="1:8" ht="25.5" customHeight="1">
      <c r="A5" s="234"/>
      <c r="B5" s="207"/>
      <c r="C5" s="207"/>
      <c r="D5" s="207"/>
      <c r="E5" s="256" t="s">
        <v>115</v>
      </c>
      <c r="F5" s="256" t="s">
        <v>116</v>
      </c>
      <c r="G5" s="256" t="s">
        <v>117</v>
      </c>
      <c r="H5" s="256" t="s">
        <v>118</v>
      </c>
    </row>
    <row r="6" spans="1:8" ht="25.5" customHeight="1">
      <c r="A6" s="234"/>
      <c r="B6" s="207"/>
      <c r="C6" s="207"/>
      <c r="D6" s="207"/>
      <c r="E6" s="256"/>
      <c r="F6" s="256"/>
      <c r="G6" s="256"/>
      <c r="H6" s="256"/>
    </row>
    <row r="7" spans="1:8" ht="25.5" customHeight="1">
      <c r="A7" s="234"/>
      <c r="B7" s="207"/>
      <c r="C7" s="207"/>
      <c r="D7" s="207"/>
      <c r="E7" s="256"/>
      <c r="F7" s="256"/>
      <c r="G7" s="256"/>
      <c r="H7" s="256"/>
    </row>
    <row r="8" spans="1:7" ht="27" customHeight="1">
      <c r="A8" s="305" t="s">
        <v>196</v>
      </c>
      <c r="B8" s="306"/>
      <c r="C8" s="306"/>
      <c r="D8" s="306"/>
      <c r="E8" s="57"/>
      <c r="F8" s="1"/>
      <c r="G8" s="1"/>
    </row>
    <row r="9" spans="1:8" ht="30.75" customHeight="1">
      <c r="A9" s="209" t="s">
        <v>101</v>
      </c>
      <c r="B9" s="231"/>
      <c r="C9" s="231"/>
      <c r="D9" s="231"/>
      <c r="E9" s="231"/>
      <c r="F9" s="231"/>
      <c r="G9" s="231"/>
      <c r="H9" s="231"/>
    </row>
    <row r="10" spans="1:8" ht="75" customHeight="1">
      <c r="A10" s="21" t="s">
        <v>215</v>
      </c>
      <c r="B10" s="167" t="s">
        <v>239</v>
      </c>
      <c r="C10" s="21" t="s">
        <v>158</v>
      </c>
      <c r="D10" s="21" t="s">
        <v>385</v>
      </c>
      <c r="E10" s="21">
        <v>5</v>
      </c>
      <c r="F10" s="21">
        <v>5</v>
      </c>
      <c r="G10" s="21">
        <v>5</v>
      </c>
      <c r="H10" s="21">
        <v>5</v>
      </c>
    </row>
    <row r="11" spans="1:8" ht="96" customHeight="1">
      <c r="A11" s="25" t="s">
        <v>216</v>
      </c>
      <c r="B11" s="124" t="s">
        <v>240</v>
      </c>
      <c r="C11" s="21" t="s">
        <v>158</v>
      </c>
      <c r="D11" s="21" t="s">
        <v>308</v>
      </c>
      <c r="E11" s="21">
        <v>5</v>
      </c>
      <c r="F11" s="21">
        <v>5</v>
      </c>
      <c r="G11" s="21">
        <v>5</v>
      </c>
      <c r="H11" s="21">
        <v>5</v>
      </c>
    </row>
    <row r="12" spans="1:8" ht="113.25" customHeight="1">
      <c r="A12" s="25" t="s">
        <v>217</v>
      </c>
      <c r="B12" s="168" t="s">
        <v>250</v>
      </c>
      <c r="C12" s="21" t="s">
        <v>158</v>
      </c>
      <c r="D12" s="21" t="s">
        <v>308</v>
      </c>
      <c r="E12" s="21">
        <v>5</v>
      </c>
      <c r="F12" s="21">
        <v>5</v>
      </c>
      <c r="G12" s="21">
        <v>5</v>
      </c>
      <c r="H12" s="21">
        <v>5</v>
      </c>
    </row>
    <row r="13" spans="1:3" ht="15.75" customHeight="1">
      <c r="A13" s="83"/>
      <c r="B13" s="55"/>
      <c r="C13" s="55"/>
    </row>
    <row r="14" spans="2:4" ht="15.75">
      <c r="B14" s="63" t="s">
        <v>398</v>
      </c>
      <c r="C14" s="148"/>
      <c r="D14" s="203"/>
    </row>
  </sheetData>
  <sheetProtection/>
  <mergeCells count="13">
    <mergeCell ref="D1:H1"/>
    <mergeCell ref="G5:G7"/>
    <mergeCell ref="F5:F7"/>
    <mergeCell ref="E5:E7"/>
    <mergeCell ref="H5:H7"/>
    <mergeCell ref="A2:H2"/>
    <mergeCell ref="E3:H3"/>
    <mergeCell ref="D3:D7"/>
    <mergeCell ref="C3:C7"/>
    <mergeCell ref="B3:B7"/>
    <mergeCell ref="A3:A7"/>
    <mergeCell ref="A9:H9"/>
    <mergeCell ref="A8:D8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77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2"/>
  <sheetViews>
    <sheetView view="pageBreakPreview" zoomScale="66" zoomScaleNormal="55" zoomScaleSheetLayoutView="66" zoomScalePageLayoutView="0" workbookViewId="0" topLeftCell="A1">
      <selection activeCell="H3" sqref="H3:K3"/>
    </sheetView>
  </sheetViews>
  <sheetFormatPr defaultColWidth="9.00390625" defaultRowHeight="12.75"/>
  <cols>
    <col min="1" max="1" width="8.375" style="6" customWidth="1"/>
    <col min="2" max="2" width="50.875" style="1" customWidth="1"/>
    <col min="3" max="3" width="21.625" style="7" customWidth="1"/>
    <col min="4" max="4" width="13.00390625" style="7" customWidth="1"/>
    <col min="5" max="5" width="13.75390625" style="7" customWidth="1"/>
    <col min="6" max="6" width="17.25390625" style="7" customWidth="1"/>
    <col min="7" max="7" width="9.25390625" style="7" customWidth="1"/>
    <col min="8" max="10" width="18.75390625" style="1" customWidth="1"/>
    <col min="11" max="11" width="20.875" style="1" customWidth="1"/>
    <col min="12" max="12" width="48.00390625" style="116" customWidth="1"/>
    <col min="13" max="13" width="8.125" style="1" customWidth="1"/>
    <col min="14" max="14" width="25.25390625" style="1" customWidth="1"/>
    <col min="15" max="16384" width="9.125" style="1" customWidth="1"/>
  </cols>
  <sheetData>
    <row r="1" spans="1:12" s="3" customFormat="1" ht="60" customHeight="1">
      <c r="A1" s="2"/>
      <c r="B1" s="5"/>
      <c r="C1" s="4"/>
      <c r="D1" s="4"/>
      <c r="E1" s="4"/>
      <c r="F1" s="4"/>
      <c r="G1" s="4"/>
      <c r="K1" s="333" t="s">
        <v>192</v>
      </c>
      <c r="L1" s="333"/>
    </row>
    <row r="2" spans="1:12" s="3" customFormat="1" ht="36" customHeight="1">
      <c r="A2" s="314" t="s">
        <v>141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s="3" customFormat="1" ht="36" customHeight="1">
      <c r="A3" s="356" t="s">
        <v>28</v>
      </c>
      <c r="B3" s="254" t="s">
        <v>35</v>
      </c>
      <c r="C3" s="256" t="s">
        <v>132</v>
      </c>
      <c r="D3" s="256" t="s">
        <v>131</v>
      </c>
      <c r="E3" s="256"/>
      <c r="F3" s="256"/>
      <c r="G3" s="256"/>
      <c r="H3" s="323" t="s">
        <v>89</v>
      </c>
      <c r="I3" s="323"/>
      <c r="J3" s="323"/>
      <c r="K3" s="323"/>
      <c r="L3" s="256" t="s">
        <v>142</v>
      </c>
    </row>
    <row r="4" spans="1:12" s="3" customFormat="1" ht="36" customHeight="1">
      <c r="A4" s="357"/>
      <c r="B4" s="255"/>
      <c r="C4" s="256"/>
      <c r="D4" s="256"/>
      <c r="E4" s="256"/>
      <c r="F4" s="256"/>
      <c r="G4" s="256"/>
      <c r="H4" s="324" t="s">
        <v>274</v>
      </c>
      <c r="I4" s="256" t="s">
        <v>63</v>
      </c>
      <c r="J4" s="256" t="s">
        <v>65</v>
      </c>
      <c r="K4" s="315" t="s">
        <v>66</v>
      </c>
      <c r="L4" s="256"/>
    </row>
    <row r="5" spans="1:12" s="3" customFormat="1" ht="32.25" customHeight="1">
      <c r="A5" s="357"/>
      <c r="B5" s="255"/>
      <c r="C5" s="256"/>
      <c r="D5" s="256"/>
      <c r="E5" s="256"/>
      <c r="F5" s="256"/>
      <c r="G5" s="256"/>
      <c r="H5" s="324"/>
      <c r="I5" s="256"/>
      <c r="J5" s="256"/>
      <c r="K5" s="315"/>
      <c r="L5" s="256"/>
    </row>
    <row r="6" spans="1:12" s="3" customFormat="1" ht="37.5" customHeight="1">
      <c r="A6" s="358"/>
      <c r="B6" s="258"/>
      <c r="C6" s="256"/>
      <c r="D6" s="10" t="s">
        <v>132</v>
      </c>
      <c r="E6" s="10" t="s">
        <v>133</v>
      </c>
      <c r="F6" s="10" t="s">
        <v>134</v>
      </c>
      <c r="G6" s="10" t="s">
        <v>135</v>
      </c>
      <c r="H6" s="66">
        <v>2019</v>
      </c>
      <c r="I6" s="66">
        <v>2020</v>
      </c>
      <c r="J6" s="66">
        <v>2021</v>
      </c>
      <c r="K6" s="315"/>
      <c r="L6" s="256"/>
    </row>
    <row r="7" spans="1:12" ht="27" customHeight="1">
      <c r="A7" s="237" t="s">
        <v>257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2" ht="27" customHeight="1">
      <c r="A8" s="298" t="s">
        <v>389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355"/>
    </row>
    <row r="9" spans="1:12" ht="92.25" customHeight="1">
      <c r="A9" s="66" t="s">
        <v>165</v>
      </c>
      <c r="B9" s="93" t="s">
        <v>324</v>
      </c>
      <c r="C9" s="86" t="s">
        <v>252</v>
      </c>
      <c r="D9" s="79" t="s">
        <v>247</v>
      </c>
      <c r="E9" s="86" t="s">
        <v>156</v>
      </c>
      <c r="F9" s="79" t="s">
        <v>418</v>
      </c>
      <c r="G9" s="25" t="s">
        <v>75</v>
      </c>
      <c r="H9" s="114">
        <v>80</v>
      </c>
      <c r="I9" s="114">
        <v>80</v>
      </c>
      <c r="J9" s="114">
        <v>80</v>
      </c>
      <c r="K9" s="115">
        <f>SUM(H9:J9)</f>
        <v>240</v>
      </c>
      <c r="L9" s="84" t="s">
        <v>347</v>
      </c>
    </row>
    <row r="10" spans="1:12" ht="91.5" customHeight="1">
      <c r="A10" s="66" t="s">
        <v>377</v>
      </c>
      <c r="B10" s="105" t="s">
        <v>44</v>
      </c>
      <c r="C10" s="86" t="s">
        <v>252</v>
      </c>
      <c r="D10" s="87" t="s">
        <v>247</v>
      </c>
      <c r="E10" s="86" t="s">
        <v>156</v>
      </c>
      <c r="F10" s="79" t="s">
        <v>419</v>
      </c>
      <c r="G10" s="66" t="s">
        <v>86</v>
      </c>
      <c r="H10" s="114">
        <v>70.3</v>
      </c>
      <c r="I10" s="114">
        <v>70.3</v>
      </c>
      <c r="J10" s="114">
        <v>70.3</v>
      </c>
      <c r="K10" s="115">
        <f>SUM(H10:J10)</f>
        <v>210.9</v>
      </c>
      <c r="L10" s="254" t="s">
        <v>255</v>
      </c>
    </row>
    <row r="11" spans="1:12" ht="113.25" customHeight="1">
      <c r="A11" s="66" t="s">
        <v>378</v>
      </c>
      <c r="B11" s="65" t="s">
        <v>254</v>
      </c>
      <c r="C11" s="86" t="s">
        <v>252</v>
      </c>
      <c r="D11" s="79" t="s">
        <v>247</v>
      </c>
      <c r="E11" s="86" t="s">
        <v>156</v>
      </c>
      <c r="F11" s="79" t="s">
        <v>420</v>
      </c>
      <c r="G11" s="66" t="s">
        <v>88</v>
      </c>
      <c r="H11" s="114">
        <v>4782.6</v>
      </c>
      <c r="I11" s="114">
        <v>4782.6</v>
      </c>
      <c r="J11" s="114">
        <v>4782.6</v>
      </c>
      <c r="K11" s="115">
        <f>SUM(H11:J11)</f>
        <v>14347.8</v>
      </c>
      <c r="L11" s="258"/>
    </row>
    <row r="12" spans="1:12" ht="153" customHeight="1">
      <c r="A12" s="66" t="s">
        <v>384</v>
      </c>
      <c r="B12" s="10" t="s">
        <v>251</v>
      </c>
      <c r="C12" s="10" t="s">
        <v>252</v>
      </c>
      <c r="D12" s="66" t="s">
        <v>247</v>
      </c>
      <c r="E12" s="10" t="s">
        <v>156</v>
      </c>
      <c r="F12" s="79" t="s">
        <v>421</v>
      </c>
      <c r="G12" s="66" t="s">
        <v>87</v>
      </c>
      <c r="H12" s="115">
        <v>3051</v>
      </c>
      <c r="I12" s="115">
        <v>3051</v>
      </c>
      <c r="J12" s="115">
        <v>3051</v>
      </c>
      <c r="K12" s="115">
        <f>SUM(H12:J12)</f>
        <v>9153</v>
      </c>
      <c r="L12" s="93" t="s">
        <v>253</v>
      </c>
    </row>
    <row r="13" spans="1:12" s="51" customFormat="1" ht="22.5" customHeight="1">
      <c r="A13" s="354" t="s">
        <v>143</v>
      </c>
      <c r="B13" s="354"/>
      <c r="C13" s="10"/>
      <c r="D13" s="66"/>
      <c r="E13" s="10"/>
      <c r="F13" s="10"/>
      <c r="G13" s="10"/>
      <c r="H13" s="114">
        <f>SUM(H9:H12)</f>
        <v>7983.9</v>
      </c>
      <c r="I13" s="114">
        <f>SUM(I9:I12)</f>
        <v>7983.9</v>
      </c>
      <c r="J13" s="114">
        <f>SUM(J9:J12)</f>
        <v>7983.9</v>
      </c>
      <c r="K13" s="114">
        <f>SUM(K9:K12)</f>
        <v>23951.7</v>
      </c>
      <c r="L13" s="67"/>
    </row>
    <row r="14" spans="1:12" ht="39" customHeight="1">
      <c r="A14" s="127"/>
      <c r="B14" s="325" t="s">
        <v>220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</row>
    <row r="15" spans="1:12" ht="15.75">
      <c r="A15" s="15"/>
      <c r="B15" s="68"/>
      <c r="C15" s="332" t="s">
        <v>106</v>
      </c>
      <c r="D15" s="332"/>
      <c r="E15" s="332"/>
      <c r="F15" s="332"/>
      <c r="G15" s="332"/>
      <c r="H15" s="119"/>
      <c r="I15" s="119"/>
      <c r="J15" s="119"/>
      <c r="K15" s="119"/>
      <c r="L15" s="1"/>
    </row>
    <row r="16" spans="1:12" ht="15.75">
      <c r="A16" s="15"/>
      <c r="B16" s="68"/>
      <c r="C16" s="332" t="s">
        <v>31</v>
      </c>
      <c r="D16" s="332"/>
      <c r="E16" s="332"/>
      <c r="F16" s="332"/>
      <c r="G16" s="332"/>
      <c r="H16" s="119"/>
      <c r="I16" s="119"/>
      <c r="J16" s="119"/>
      <c r="K16" s="119"/>
      <c r="L16" s="1"/>
    </row>
    <row r="17" spans="1:12" ht="15.75">
      <c r="A17" s="15"/>
      <c r="B17" s="68"/>
      <c r="C17" s="332" t="s">
        <v>238</v>
      </c>
      <c r="D17" s="332"/>
      <c r="E17" s="332"/>
      <c r="F17" s="332"/>
      <c r="G17" s="332"/>
      <c r="H17" s="119">
        <f>H13</f>
        <v>7983.9</v>
      </c>
      <c r="I17" s="119">
        <f>I13</f>
        <v>7983.9</v>
      </c>
      <c r="J17" s="119">
        <f>J13</f>
        <v>7983.9</v>
      </c>
      <c r="K17" s="119">
        <f>K13</f>
        <v>23951.7</v>
      </c>
      <c r="L17" s="1"/>
    </row>
    <row r="18" spans="1:12" ht="15.75">
      <c r="A18" s="15"/>
      <c r="B18" s="68"/>
      <c r="C18" s="335" t="s">
        <v>143</v>
      </c>
      <c r="D18" s="335"/>
      <c r="E18" s="335"/>
      <c r="F18" s="335"/>
      <c r="G18" s="335"/>
      <c r="H18" s="119">
        <f>SUM(H15:H17)</f>
        <v>7983.9</v>
      </c>
      <c r="I18" s="119">
        <f>SUM(I15:I17)</f>
        <v>7983.9</v>
      </c>
      <c r="J18" s="119">
        <f>SUM(J15:J17)</f>
        <v>7983.9</v>
      </c>
      <c r="K18" s="119">
        <f>SUM(K15:K17)</f>
        <v>23951.7</v>
      </c>
      <c r="L18" s="1"/>
    </row>
    <row r="19" spans="1:12" ht="15.75">
      <c r="A19" s="15"/>
      <c r="B19" s="68"/>
      <c r="C19" s="51"/>
      <c r="D19" s="16"/>
      <c r="E19" s="16"/>
      <c r="F19" s="16"/>
      <c r="G19" s="16"/>
      <c r="H19" s="103"/>
      <c r="I19" s="103"/>
      <c r="J19" s="103"/>
      <c r="K19" s="103"/>
      <c r="L19" s="1"/>
    </row>
    <row r="20" spans="1:12" ht="21.75" customHeight="1">
      <c r="A20" s="15"/>
      <c r="B20" s="336" t="s">
        <v>219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</row>
    <row r="21" spans="1:12" ht="15.75">
      <c r="A21" s="15"/>
      <c r="B21" s="68"/>
      <c r="C21" s="337" t="s">
        <v>246</v>
      </c>
      <c r="D21" s="337"/>
      <c r="E21" s="337"/>
      <c r="F21" s="337"/>
      <c r="G21" s="337"/>
      <c r="H21" s="128">
        <f>H13</f>
        <v>7983.9</v>
      </c>
      <c r="I21" s="128">
        <f>I13</f>
        <v>7983.9</v>
      </c>
      <c r="J21" s="128">
        <f>J13</f>
        <v>7983.9</v>
      </c>
      <c r="K21" s="128">
        <f>K13</f>
        <v>23951.7</v>
      </c>
      <c r="L21" s="1"/>
    </row>
    <row r="22" spans="1:12" ht="15.75">
      <c r="A22" s="15"/>
      <c r="B22" s="68"/>
      <c r="C22" s="337" t="s">
        <v>243</v>
      </c>
      <c r="D22" s="337"/>
      <c r="E22" s="337"/>
      <c r="F22" s="337"/>
      <c r="G22" s="337"/>
      <c r="H22" s="128"/>
      <c r="I22" s="128"/>
      <c r="J22" s="128"/>
      <c r="K22" s="128"/>
      <c r="L22" s="1"/>
    </row>
    <row r="23" spans="1:12" ht="15.75">
      <c r="A23" s="15"/>
      <c r="B23" s="68"/>
      <c r="C23" s="335" t="s">
        <v>143</v>
      </c>
      <c r="D23" s="335"/>
      <c r="E23" s="335"/>
      <c r="F23" s="335"/>
      <c r="G23" s="335"/>
      <c r="H23" s="128">
        <f>SUM(H21:H22)</f>
        <v>7983.9</v>
      </c>
      <c r="I23" s="128">
        <f>SUM(I21:I22)</f>
        <v>7983.9</v>
      </c>
      <c r="J23" s="128">
        <f>SUM(J21:J22)</f>
        <v>7983.9</v>
      </c>
      <c r="K23" s="128">
        <f>SUM(K21:K22)</f>
        <v>23951.7</v>
      </c>
      <c r="L23" s="1"/>
    </row>
    <row r="24" spans="1:12" ht="15.75">
      <c r="A24" s="15"/>
      <c r="B24" s="68"/>
      <c r="C24" s="203"/>
      <c r="D24" s="203"/>
      <c r="E24" s="203"/>
      <c r="F24" s="203"/>
      <c r="G24" s="203"/>
      <c r="H24" s="204"/>
      <c r="I24" s="204"/>
      <c r="J24" s="204"/>
      <c r="K24" s="204"/>
      <c r="L24" s="1"/>
    </row>
    <row r="25" spans="1:12" ht="15.75">
      <c r="A25" s="15"/>
      <c r="B25" s="68"/>
      <c r="C25" s="203"/>
      <c r="D25" s="203"/>
      <c r="E25" s="203"/>
      <c r="F25" s="203"/>
      <c r="G25" s="203"/>
      <c r="H25" s="204"/>
      <c r="I25" s="204"/>
      <c r="J25" s="204"/>
      <c r="K25" s="204"/>
      <c r="L25" s="1"/>
    </row>
    <row r="26" spans="1:12" ht="15.75">
      <c r="A26" s="54"/>
      <c r="B26" s="63" t="s">
        <v>398</v>
      </c>
      <c r="C26" s="148"/>
      <c r="D26" s="203"/>
      <c r="E26" s="1"/>
      <c r="F26" s="49"/>
      <c r="G26" s="49"/>
      <c r="L26" s="1"/>
    </row>
    <row r="27" spans="1:7" ht="15.75">
      <c r="A27" s="15"/>
      <c r="B27" s="14"/>
      <c r="C27" s="16"/>
      <c r="D27" s="16"/>
      <c r="E27" s="16"/>
      <c r="F27" s="16"/>
      <c r="G27" s="16"/>
    </row>
    <row r="28" spans="1:7" ht="15.75">
      <c r="A28" s="15"/>
      <c r="B28" s="14"/>
      <c r="C28" s="16"/>
      <c r="D28" s="16"/>
      <c r="E28" s="16"/>
      <c r="F28" s="16"/>
      <c r="G28" s="16"/>
    </row>
    <row r="29" spans="1:7" ht="15.75">
      <c r="A29" s="15"/>
      <c r="B29" s="14"/>
      <c r="C29" s="16"/>
      <c r="D29" s="16"/>
      <c r="E29" s="16"/>
      <c r="F29" s="16"/>
      <c r="G29" s="16"/>
    </row>
    <row r="30" spans="1:7" ht="15.75">
      <c r="A30" s="15"/>
      <c r="B30" s="14"/>
      <c r="C30" s="16"/>
      <c r="D30" s="16"/>
      <c r="E30" s="16"/>
      <c r="F30" s="16"/>
      <c r="G30" s="16"/>
    </row>
    <row r="31" spans="1:7" ht="15.75">
      <c r="A31" s="15"/>
      <c r="B31" s="14"/>
      <c r="C31" s="16"/>
      <c r="D31" s="16"/>
      <c r="E31" s="16"/>
      <c r="F31" s="16"/>
      <c r="G31" s="16"/>
    </row>
    <row r="32" spans="1:7" ht="15.75">
      <c r="A32" s="15"/>
      <c r="B32" s="14"/>
      <c r="C32" s="16"/>
      <c r="D32" s="16"/>
      <c r="E32" s="16"/>
      <c r="F32" s="16"/>
      <c r="G32" s="16"/>
    </row>
    <row r="33" spans="1:7" ht="15.75">
      <c r="A33" s="15"/>
      <c r="B33" s="14"/>
      <c r="C33" s="16"/>
      <c r="D33" s="16"/>
      <c r="E33" s="16"/>
      <c r="F33" s="16"/>
      <c r="G33" s="16"/>
    </row>
    <row r="34" spans="1:7" ht="15.75">
      <c r="A34" s="15"/>
      <c r="B34" s="14"/>
      <c r="C34" s="16"/>
      <c r="D34" s="16"/>
      <c r="E34" s="16"/>
      <c r="F34" s="16"/>
      <c r="G34" s="16"/>
    </row>
    <row r="35" spans="1:7" ht="15.75">
      <c r="A35" s="15"/>
      <c r="B35" s="14"/>
      <c r="C35" s="16"/>
      <c r="D35" s="16"/>
      <c r="E35" s="16"/>
      <c r="F35" s="16"/>
      <c r="G35" s="16"/>
    </row>
    <row r="36" spans="1:7" ht="15.75">
      <c r="A36" s="15"/>
      <c r="B36" s="14"/>
      <c r="C36" s="16"/>
      <c r="D36" s="16"/>
      <c r="E36" s="16"/>
      <c r="F36" s="16"/>
      <c r="G36" s="16"/>
    </row>
    <row r="37" spans="1:7" ht="15.75">
      <c r="A37" s="15"/>
      <c r="B37" s="14"/>
      <c r="C37" s="16"/>
      <c r="D37" s="16"/>
      <c r="E37" s="16"/>
      <c r="F37" s="16"/>
      <c r="G37" s="16"/>
    </row>
    <row r="38" spans="1:7" ht="15.75">
      <c r="A38" s="15"/>
      <c r="B38" s="14"/>
      <c r="C38" s="16"/>
      <c r="D38" s="16"/>
      <c r="E38" s="16"/>
      <c r="F38" s="16"/>
      <c r="G38" s="16"/>
    </row>
    <row r="39" spans="1:7" ht="15.75">
      <c r="A39" s="15"/>
      <c r="B39" s="14"/>
      <c r="C39" s="16"/>
      <c r="D39" s="16"/>
      <c r="E39" s="16"/>
      <c r="F39" s="16"/>
      <c r="G39" s="16"/>
    </row>
    <row r="40" spans="1:7" ht="15.75">
      <c r="A40" s="15"/>
      <c r="B40" s="14"/>
      <c r="C40" s="16"/>
      <c r="D40" s="16"/>
      <c r="E40" s="16"/>
      <c r="F40" s="16"/>
      <c r="G40" s="16"/>
    </row>
    <row r="41" spans="1:7" ht="15.75">
      <c r="A41" s="15"/>
      <c r="B41" s="14"/>
      <c r="C41" s="16"/>
      <c r="D41" s="16"/>
      <c r="E41" s="16"/>
      <c r="F41" s="16"/>
      <c r="G41" s="16"/>
    </row>
    <row r="42" spans="1:7" ht="15.75">
      <c r="A42" s="15"/>
      <c r="B42" s="14"/>
      <c r="C42" s="16"/>
      <c r="D42" s="16"/>
      <c r="E42" s="16"/>
      <c r="F42" s="16"/>
      <c r="G42" s="16"/>
    </row>
    <row r="43" spans="1:7" ht="15.75">
      <c r="A43" s="15"/>
      <c r="B43" s="14"/>
      <c r="C43" s="16"/>
      <c r="D43" s="16"/>
      <c r="E43" s="16"/>
      <c r="F43" s="16"/>
      <c r="G43" s="16"/>
    </row>
    <row r="44" spans="1:7" ht="15.75">
      <c r="A44" s="15"/>
      <c r="B44" s="14"/>
      <c r="C44" s="16"/>
      <c r="D44" s="16"/>
      <c r="E44" s="16"/>
      <c r="F44" s="16"/>
      <c r="G44" s="16"/>
    </row>
    <row r="45" spans="1:7" ht="15.75">
      <c r="A45" s="15"/>
      <c r="B45" s="14"/>
      <c r="C45" s="16"/>
      <c r="D45" s="16"/>
      <c r="E45" s="16"/>
      <c r="F45" s="16"/>
      <c r="G45" s="16"/>
    </row>
    <row r="46" spans="1:7" ht="15.75">
      <c r="A46" s="15"/>
      <c r="B46" s="14"/>
      <c r="C46" s="16"/>
      <c r="D46" s="16"/>
      <c r="E46" s="16"/>
      <c r="F46" s="16"/>
      <c r="G46" s="16"/>
    </row>
    <row r="47" spans="1:7" ht="15.75">
      <c r="A47" s="15"/>
      <c r="B47" s="14"/>
      <c r="C47" s="16"/>
      <c r="D47" s="16"/>
      <c r="E47" s="16"/>
      <c r="F47" s="16"/>
      <c r="G47" s="16"/>
    </row>
    <row r="48" spans="1:7" ht="15.75">
      <c r="A48" s="15"/>
      <c r="B48" s="14"/>
      <c r="C48" s="16"/>
      <c r="D48" s="16"/>
      <c r="E48" s="16"/>
      <c r="F48" s="16"/>
      <c r="G48" s="16"/>
    </row>
    <row r="49" spans="1:7" ht="15.75">
      <c r="A49" s="15"/>
      <c r="B49" s="14"/>
      <c r="C49" s="16"/>
      <c r="D49" s="16"/>
      <c r="E49" s="16"/>
      <c r="F49" s="16"/>
      <c r="G49" s="16"/>
    </row>
    <row r="50" spans="1:7" ht="15.75">
      <c r="A50" s="15"/>
      <c r="B50" s="14"/>
      <c r="C50" s="16"/>
      <c r="D50" s="16"/>
      <c r="E50" s="16"/>
      <c r="F50" s="16"/>
      <c r="G50" s="16"/>
    </row>
    <row r="51" spans="1:7" ht="15.75">
      <c r="A51" s="15"/>
      <c r="B51" s="14"/>
      <c r="C51" s="16"/>
      <c r="D51" s="16"/>
      <c r="E51" s="16"/>
      <c r="F51" s="16"/>
      <c r="G51" s="16"/>
    </row>
    <row r="52" spans="1:7" ht="15.75">
      <c r="A52" s="15"/>
      <c r="B52" s="14"/>
      <c r="C52" s="16"/>
      <c r="D52" s="16"/>
      <c r="E52" s="16"/>
      <c r="F52" s="16"/>
      <c r="G52" s="16"/>
    </row>
  </sheetData>
  <sheetProtection/>
  <mergeCells count="25">
    <mergeCell ref="C16:G16"/>
    <mergeCell ref="C15:G15"/>
    <mergeCell ref="C23:G23"/>
    <mergeCell ref="B20:L20"/>
    <mergeCell ref="C17:G17"/>
    <mergeCell ref="C18:G18"/>
    <mergeCell ref="C22:G22"/>
    <mergeCell ref="C21:G21"/>
    <mergeCell ref="A3:A6"/>
    <mergeCell ref="I4:I5"/>
    <mergeCell ref="J4:J5"/>
    <mergeCell ref="K4:K6"/>
    <mergeCell ref="L3:L6"/>
    <mergeCell ref="D3:G5"/>
    <mergeCell ref="C3:C6"/>
    <mergeCell ref="A13:B13"/>
    <mergeCell ref="A7:L7"/>
    <mergeCell ref="A8:L8"/>
    <mergeCell ref="L10:L11"/>
    <mergeCell ref="B14:L14"/>
    <mergeCell ref="K1:L1"/>
    <mergeCell ref="A2:L2"/>
    <mergeCell ref="H3:K3"/>
    <mergeCell ref="H4:H5"/>
    <mergeCell ref="B3:B6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N25"/>
  <sheetViews>
    <sheetView view="pageBreakPreview" zoomScale="94" zoomScaleSheetLayoutView="94" zoomScalePageLayoutView="0" workbookViewId="0" topLeftCell="A1">
      <selection activeCell="G9" sqref="G9"/>
    </sheetView>
  </sheetViews>
  <sheetFormatPr defaultColWidth="9.00390625" defaultRowHeight="12.75"/>
  <cols>
    <col min="1" max="1" width="18.625" style="1" customWidth="1"/>
    <col min="2" max="2" width="48.125" style="1" customWidth="1"/>
    <col min="3" max="3" width="32.875" style="1" customWidth="1"/>
    <col min="4" max="7" width="7.00390625" style="1" customWidth="1"/>
    <col min="8" max="10" width="15.375" style="1" customWidth="1"/>
    <col min="11" max="11" width="17.00390625" style="1" customWidth="1"/>
    <col min="12" max="12" width="12.875" style="1" customWidth="1"/>
    <col min="13" max="13" width="13.875" style="1" customWidth="1"/>
    <col min="14" max="14" width="15.375" style="1" customWidth="1"/>
    <col min="15" max="16384" width="9.125" style="1" customWidth="1"/>
  </cols>
  <sheetData>
    <row r="1" spans="8:11" ht="66.75" customHeight="1">
      <c r="H1" s="236" t="s">
        <v>98</v>
      </c>
      <c r="I1" s="236"/>
      <c r="J1" s="236"/>
      <c r="K1" s="236"/>
    </row>
    <row r="2" spans="1:11" ht="54" customHeight="1">
      <c r="A2" s="238" t="s">
        <v>427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5" customHeight="1">
      <c r="A3" s="195"/>
      <c r="B3" s="200"/>
      <c r="C3" s="200"/>
      <c r="D3" s="200"/>
      <c r="E3" s="200"/>
      <c r="F3" s="200"/>
      <c r="G3" s="200"/>
      <c r="H3" s="200"/>
      <c r="I3" s="200"/>
      <c r="J3" s="200"/>
      <c r="K3" s="200" t="s">
        <v>59</v>
      </c>
    </row>
    <row r="4" spans="1:11" ht="54" customHeight="1">
      <c r="A4" s="195"/>
      <c r="B4" s="249" t="s">
        <v>129</v>
      </c>
      <c r="C4" s="249" t="s">
        <v>130</v>
      </c>
      <c r="D4" s="243" t="s">
        <v>131</v>
      </c>
      <c r="E4" s="244"/>
      <c r="F4" s="244"/>
      <c r="G4" s="245"/>
      <c r="H4" s="10" t="s">
        <v>57</v>
      </c>
      <c r="I4" s="10" t="s">
        <v>49</v>
      </c>
      <c r="J4" s="196" t="s">
        <v>58</v>
      </c>
      <c r="K4" s="240" t="s">
        <v>136</v>
      </c>
    </row>
    <row r="5" spans="1:11" s="146" customFormat="1" ht="36" customHeight="1">
      <c r="A5" s="240" t="s">
        <v>174</v>
      </c>
      <c r="B5" s="250"/>
      <c r="C5" s="250"/>
      <c r="D5" s="246"/>
      <c r="E5" s="247"/>
      <c r="F5" s="247"/>
      <c r="G5" s="248"/>
      <c r="H5" s="145" t="s">
        <v>60</v>
      </c>
      <c r="I5" s="145" t="s">
        <v>61</v>
      </c>
      <c r="J5" s="145" t="s">
        <v>60</v>
      </c>
      <c r="K5" s="240"/>
    </row>
    <row r="6" spans="1:11" s="146" customFormat="1" ht="20.25" customHeight="1">
      <c r="A6" s="240"/>
      <c r="B6" s="251"/>
      <c r="C6" s="251"/>
      <c r="D6" s="145" t="s">
        <v>132</v>
      </c>
      <c r="E6" s="145" t="s">
        <v>133</v>
      </c>
      <c r="F6" s="145" t="s">
        <v>134</v>
      </c>
      <c r="G6" s="145" t="s">
        <v>135</v>
      </c>
      <c r="H6" s="145">
        <v>2019</v>
      </c>
      <c r="I6" s="145">
        <v>2020</v>
      </c>
      <c r="J6" s="201">
        <v>2021</v>
      </c>
      <c r="K6" s="240"/>
    </row>
    <row r="7" spans="1:14" ht="48" customHeight="1">
      <c r="A7" s="241" t="s">
        <v>265</v>
      </c>
      <c r="B7" s="241" t="s">
        <v>387</v>
      </c>
      <c r="C7" s="147" t="s">
        <v>137</v>
      </c>
      <c r="D7" s="13" t="s">
        <v>138</v>
      </c>
      <c r="E7" s="13" t="s">
        <v>138</v>
      </c>
      <c r="F7" s="13" t="s">
        <v>138</v>
      </c>
      <c r="G7" s="13" t="s">
        <v>138</v>
      </c>
      <c r="H7" s="143">
        <f>H11+H15+H18+H22</f>
        <v>229687.4</v>
      </c>
      <c r="I7" s="102">
        <f>I11+I15+I18+I22</f>
        <v>231157.9</v>
      </c>
      <c r="J7" s="102">
        <f>J11+J15+J18+J22</f>
        <v>231157.9</v>
      </c>
      <c r="K7" s="143">
        <f aca="true" t="shared" si="0" ref="K7:K24">SUM(H7:J7)</f>
        <v>692003.2</v>
      </c>
      <c r="L7" s="1">
        <f>229687.4</f>
        <v>229687.4</v>
      </c>
      <c r="M7" s="122">
        <v>231157.9</v>
      </c>
      <c r="N7" s="122">
        <v>231157.9</v>
      </c>
    </row>
    <row r="8" spans="1:14" ht="15.75">
      <c r="A8" s="242"/>
      <c r="B8" s="242"/>
      <c r="C8" s="147" t="s">
        <v>139</v>
      </c>
      <c r="D8" s="22"/>
      <c r="E8" s="22"/>
      <c r="F8" s="22"/>
      <c r="G8" s="22"/>
      <c r="H8" s="102"/>
      <c r="I8" s="102"/>
      <c r="J8" s="102"/>
      <c r="K8" s="102">
        <f t="shared" si="0"/>
        <v>0</v>
      </c>
      <c r="L8" s="103">
        <f>H7-L7</f>
        <v>0</v>
      </c>
      <c r="M8" s="103">
        <f>I7-M7</f>
        <v>0</v>
      </c>
      <c r="N8" s="103">
        <f>J7-N7</f>
        <v>0</v>
      </c>
    </row>
    <row r="9" spans="1:11" ht="43.5" customHeight="1">
      <c r="A9" s="242"/>
      <c r="B9" s="242"/>
      <c r="C9" s="145" t="s">
        <v>12</v>
      </c>
      <c r="D9" s="25" t="s">
        <v>247</v>
      </c>
      <c r="E9" s="13" t="s">
        <v>138</v>
      </c>
      <c r="F9" s="13" t="s">
        <v>138</v>
      </c>
      <c r="G9" s="13" t="s">
        <v>138</v>
      </c>
      <c r="H9" s="102">
        <f>H13+H17+H20+H24</f>
        <v>229687.4</v>
      </c>
      <c r="I9" s="102">
        <f>I13+I17+I20+I24</f>
        <v>230041.9</v>
      </c>
      <c r="J9" s="102">
        <f>J13+J17+J20+J24</f>
        <v>230041.9</v>
      </c>
      <c r="K9" s="102">
        <f t="shared" si="0"/>
        <v>689771.2</v>
      </c>
    </row>
    <row r="10" spans="1:11" ht="43.5" customHeight="1">
      <c r="A10" s="242"/>
      <c r="B10" s="242"/>
      <c r="C10" s="145" t="s">
        <v>249</v>
      </c>
      <c r="D10" s="25" t="s">
        <v>155</v>
      </c>
      <c r="E10" s="13" t="s">
        <v>138</v>
      </c>
      <c r="F10" s="13" t="s">
        <v>138</v>
      </c>
      <c r="G10" s="13" t="s">
        <v>138</v>
      </c>
      <c r="H10" s="102">
        <f>H14+H21</f>
        <v>0</v>
      </c>
      <c r="I10" s="102">
        <f>I14+I21</f>
        <v>1116</v>
      </c>
      <c r="J10" s="102">
        <f>J14+J21</f>
        <v>1116</v>
      </c>
      <c r="K10" s="102">
        <f t="shared" si="0"/>
        <v>2232</v>
      </c>
    </row>
    <row r="11" spans="1:13" ht="25.5">
      <c r="A11" s="237" t="s">
        <v>140</v>
      </c>
      <c r="B11" s="237" t="s">
        <v>426</v>
      </c>
      <c r="C11" s="147" t="s">
        <v>137</v>
      </c>
      <c r="D11" s="13" t="s">
        <v>138</v>
      </c>
      <c r="E11" s="13" t="s">
        <v>138</v>
      </c>
      <c r="F11" s="13" t="s">
        <v>138</v>
      </c>
      <c r="G11" s="13" t="s">
        <v>138</v>
      </c>
      <c r="H11" s="143">
        <f>H13+H14</f>
        <v>220055.1</v>
      </c>
      <c r="I11" s="143">
        <f>I13+I14</f>
        <v>220559.6</v>
      </c>
      <c r="J11" s="143">
        <f>J13+J14</f>
        <v>220559.6</v>
      </c>
      <c r="K11" s="143">
        <f t="shared" si="0"/>
        <v>661174.3</v>
      </c>
      <c r="M11" s="122"/>
    </row>
    <row r="12" spans="1:13" ht="15.75">
      <c r="A12" s="237"/>
      <c r="B12" s="237"/>
      <c r="C12" s="147" t="s">
        <v>139</v>
      </c>
      <c r="D12" s="22"/>
      <c r="E12" s="22"/>
      <c r="F12" s="22"/>
      <c r="G12" s="22"/>
      <c r="H12" s="102"/>
      <c r="I12" s="102"/>
      <c r="J12" s="102"/>
      <c r="K12" s="102">
        <f t="shared" si="0"/>
        <v>0</v>
      </c>
      <c r="M12" s="122"/>
    </row>
    <row r="13" spans="1:13" ht="43.5" customHeight="1">
      <c r="A13" s="237"/>
      <c r="B13" s="237"/>
      <c r="C13" s="145" t="s">
        <v>12</v>
      </c>
      <c r="D13" s="25" t="s">
        <v>247</v>
      </c>
      <c r="E13" s="13" t="s">
        <v>138</v>
      </c>
      <c r="F13" s="13" t="s">
        <v>138</v>
      </c>
      <c r="G13" s="13" t="s">
        <v>138</v>
      </c>
      <c r="H13" s="102">
        <f>'Мероприятия подпрограммы 1'!H49</f>
        <v>220055.1</v>
      </c>
      <c r="I13" s="102">
        <f>'Мероприятия подпрограммы 1'!I49</f>
        <v>220559.6</v>
      </c>
      <c r="J13" s="102">
        <f>'Мероприятия подпрограммы 1'!J49</f>
        <v>220559.6</v>
      </c>
      <c r="K13" s="102">
        <f t="shared" si="0"/>
        <v>661174.3</v>
      </c>
      <c r="M13" s="122"/>
    </row>
    <row r="14" spans="1:13" ht="43.5" customHeight="1">
      <c r="A14" s="237"/>
      <c r="B14" s="237"/>
      <c r="C14" s="145" t="s">
        <v>249</v>
      </c>
      <c r="D14" s="66" t="s">
        <v>155</v>
      </c>
      <c r="E14" s="13" t="s">
        <v>138</v>
      </c>
      <c r="F14" s="13" t="s">
        <v>138</v>
      </c>
      <c r="G14" s="13" t="s">
        <v>138</v>
      </c>
      <c r="H14" s="102">
        <f>'Мероприятия подпрограммы 1'!H50</f>
        <v>0</v>
      </c>
      <c r="I14" s="102">
        <f>'Мероприятия подпрограммы 1'!I50</f>
        <v>0</v>
      </c>
      <c r="J14" s="102">
        <f>'Мероприятия подпрограммы 1'!J50</f>
        <v>0</v>
      </c>
      <c r="K14" s="102">
        <f t="shared" si="0"/>
        <v>0</v>
      </c>
      <c r="M14" s="122"/>
    </row>
    <row r="15" spans="1:13" ht="25.5">
      <c r="A15" s="237" t="s">
        <v>144</v>
      </c>
      <c r="B15" s="237" t="s">
        <v>148</v>
      </c>
      <c r="C15" s="147" t="s">
        <v>137</v>
      </c>
      <c r="D15" s="13" t="s">
        <v>138</v>
      </c>
      <c r="E15" s="13" t="s">
        <v>138</v>
      </c>
      <c r="F15" s="13" t="s">
        <v>138</v>
      </c>
      <c r="G15" s="13" t="s">
        <v>138</v>
      </c>
      <c r="H15" s="102">
        <f>H17</f>
        <v>190</v>
      </c>
      <c r="I15" s="102">
        <f>I17</f>
        <v>190</v>
      </c>
      <c r="J15" s="102">
        <f>J17</f>
        <v>190</v>
      </c>
      <c r="K15" s="102">
        <f t="shared" si="0"/>
        <v>570</v>
      </c>
      <c r="M15" s="122"/>
    </row>
    <row r="16" spans="1:13" ht="15.75">
      <c r="A16" s="237"/>
      <c r="B16" s="237"/>
      <c r="C16" s="147" t="s">
        <v>139</v>
      </c>
      <c r="D16" s="22"/>
      <c r="E16" s="22"/>
      <c r="F16" s="22"/>
      <c r="G16" s="22"/>
      <c r="H16" s="102"/>
      <c r="I16" s="102"/>
      <c r="J16" s="102"/>
      <c r="K16" s="102">
        <f t="shared" si="0"/>
        <v>0</v>
      </c>
      <c r="M16" s="122"/>
    </row>
    <row r="17" spans="1:13" ht="45" customHeight="1">
      <c r="A17" s="237"/>
      <c r="B17" s="237"/>
      <c r="C17" s="145" t="s">
        <v>12</v>
      </c>
      <c r="D17" s="25" t="s">
        <v>247</v>
      </c>
      <c r="E17" s="13" t="s">
        <v>138</v>
      </c>
      <c r="F17" s="13" t="s">
        <v>138</v>
      </c>
      <c r="G17" s="13" t="s">
        <v>138</v>
      </c>
      <c r="H17" s="102">
        <f>'!!!Мероприятия подпрограммы 2'!H14</f>
        <v>190</v>
      </c>
      <c r="I17" s="102">
        <f>'!!!Мероприятия подпрограммы 2'!I14</f>
        <v>190</v>
      </c>
      <c r="J17" s="102">
        <f>'!!!Мероприятия подпрограммы 2'!J14</f>
        <v>190</v>
      </c>
      <c r="K17" s="102">
        <f t="shared" si="0"/>
        <v>570</v>
      </c>
      <c r="M17" s="122"/>
    </row>
    <row r="18" spans="1:13" ht="25.5">
      <c r="A18" s="237" t="s">
        <v>145</v>
      </c>
      <c r="B18" s="237" t="s">
        <v>43</v>
      </c>
      <c r="C18" s="147" t="s">
        <v>137</v>
      </c>
      <c r="D18" s="13" t="s">
        <v>138</v>
      </c>
      <c r="E18" s="13" t="s">
        <v>138</v>
      </c>
      <c r="F18" s="13" t="s">
        <v>138</v>
      </c>
      <c r="G18" s="13" t="s">
        <v>138</v>
      </c>
      <c r="H18" s="102">
        <f>SUM(H20:H21)</f>
        <v>1458.4</v>
      </c>
      <c r="I18" s="102">
        <f>SUM(I20:I21)</f>
        <v>2424.4</v>
      </c>
      <c r="J18" s="102">
        <f>SUM(J20:J21)</f>
        <v>2424.4</v>
      </c>
      <c r="K18" s="102">
        <f t="shared" si="0"/>
        <v>6307.2</v>
      </c>
      <c r="M18" s="122"/>
    </row>
    <row r="19" spans="1:13" ht="15.75">
      <c r="A19" s="237"/>
      <c r="B19" s="237"/>
      <c r="C19" s="147" t="s">
        <v>139</v>
      </c>
      <c r="D19" s="22"/>
      <c r="E19" s="22"/>
      <c r="F19" s="22"/>
      <c r="G19" s="22"/>
      <c r="H19" s="102"/>
      <c r="I19" s="102"/>
      <c r="J19" s="102"/>
      <c r="K19" s="102">
        <f t="shared" si="0"/>
        <v>0</v>
      </c>
      <c r="M19" s="122"/>
    </row>
    <row r="20" spans="1:13" ht="39.75" customHeight="1">
      <c r="A20" s="237"/>
      <c r="B20" s="237"/>
      <c r="C20" s="145" t="s">
        <v>12</v>
      </c>
      <c r="D20" s="13">
        <v>137</v>
      </c>
      <c r="E20" s="13" t="s">
        <v>138</v>
      </c>
      <c r="F20" s="13" t="s">
        <v>138</v>
      </c>
      <c r="G20" s="13" t="s">
        <v>138</v>
      </c>
      <c r="H20" s="102">
        <f>'!!!Мероприятия подпрограммы 3'!H23</f>
        <v>1458.4</v>
      </c>
      <c r="I20" s="102">
        <f>'!!!Мероприятия подпрограммы 3'!I23</f>
        <v>1308.4</v>
      </c>
      <c r="J20" s="102">
        <f>'!!!Мероприятия подпрограммы 3'!J23</f>
        <v>1308.4</v>
      </c>
      <c r="K20" s="102">
        <f t="shared" si="0"/>
        <v>4075.2</v>
      </c>
      <c r="M20" s="122"/>
    </row>
    <row r="21" spans="1:13" ht="39.75" customHeight="1">
      <c r="A21" s="237"/>
      <c r="B21" s="237"/>
      <c r="C21" s="145" t="s">
        <v>249</v>
      </c>
      <c r="D21" s="25" t="s">
        <v>155</v>
      </c>
      <c r="E21" s="13" t="s">
        <v>138</v>
      </c>
      <c r="F21" s="13" t="s">
        <v>138</v>
      </c>
      <c r="G21" s="13" t="s">
        <v>138</v>
      </c>
      <c r="H21" s="102">
        <f>'!!!Мероприятия подпрограммы 3'!H24</f>
        <v>0</v>
      </c>
      <c r="I21" s="102">
        <f>'!!!Мероприятия подпрограммы 3'!I24</f>
        <v>1116</v>
      </c>
      <c r="J21" s="102">
        <f>'!!!Мероприятия подпрограммы 3'!J24</f>
        <v>1116</v>
      </c>
      <c r="K21" s="102">
        <f t="shared" si="0"/>
        <v>2232</v>
      </c>
      <c r="M21" s="122"/>
    </row>
    <row r="22" spans="1:13" ht="25.5">
      <c r="A22" s="237" t="s">
        <v>146</v>
      </c>
      <c r="B22" s="237" t="s">
        <v>11</v>
      </c>
      <c r="C22" s="147" t="s">
        <v>137</v>
      </c>
      <c r="D22" s="13" t="s">
        <v>138</v>
      </c>
      <c r="E22" s="13" t="s">
        <v>138</v>
      </c>
      <c r="F22" s="13" t="s">
        <v>138</v>
      </c>
      <c r="G22" s="13" t="s">
        <v>138</v>
      </c>
      <c r="H22" s="102">
        <f>'!!!Мероприятия подпрограммы 4'!H13</f>
        <v>7983.9</v>
      </c>
      <c r="I22" s="102">
        <f>'!!!Мероприятия подпрограммы 4'!I13</f>
        <v>7983.9</v>
      </c>
      <c r="J22" s="102">
        <f>'!!!Мероприятия подпрограммы 4'!J13</f>
        <v>7983.9</v>
      </c>
      <c r="K22" s="102">
        <f t="shared" si="0"/>
        <v>23951.7</v>
      </c>
      <c r="M22" s="122"/>
    </row>
    <row r="23" spans="1:11" ht="15.75">
      <c r="A23" s="237"/>
      <c r="B23" s="237"/>
      <c r="C23" s="147" t="s">
        <v>139</v>
      </c>
      <c r="D23" s="22"/>
      <c r="E23" s="22"/>
      <c r="F23" s="22"/>
      <c r="G23" s="22"/>
      <c r="H23" s="102"/>
      <c r="I23" s="102"/>
      <c r="J23" s="102"/>
      <c r="K23" s="102">
        <f t="shared" si="0"/>
        <v>0</v>
      </c>
    </row>
    <row r="24" spans="1:11" ht="43.5" customHeight="1">
      <c r="A24" s="237"/>
      <c r="B24" s="237"/>
      <c r="C24" s="145" t="s">
        <v>252</v>
      </c>
      <c r="D24" s="25" t="s">
        <v>247</v>
      </c>
      <c r="E24" s="13" t="s">
        <v>138</v>
      </c>
      <c r="F24" s="13" t="s">
        <v>138</v>
      </c>
      <c r="G24" s="13" t="s">
        <v>138</v>
      </c>
      <c r="H24" s="102">
        <f>'!!!Мероприятия подпрограммы 4'!H13</f>
        <v>7983.9</v>
      </c>
      <c r="I24" s="102">
        <f>'!!!Мероприятия подпрограммы 4'!I13</f>
        <v>7983.9</v>
      </c>
      <c r="J24" s="102">
        <f>'!!!Мероприятия подпрограммы 4'!J13</f>
        <v>7983.9</v>
      </c>
      <c r="K24" s="102">
        <f t="shared" si="0"/>
        <v>23951.7</v>
      </c>
    </row>
    <row r="25" spans="1:8" ht="30.75" customHeight="1">
      <c r="A25" s="63" t="s">
        <v>398</v>
      </c>
      <c r="B25" s="63"/>
      <c r="C25" s="73"/>
      <c r="D25" s="252"/>
      <c r="E25" s="252"/>
      <c r="F25" s="252"/>
      <c r="G25" s="252"/>
      <c r="H25" s="18"/>
    </row>
    <row r="26" ht="18.75" customHeight="1"/>
  </sheetData>
  <sheetProtection/>
  <mergeCells count="18">
    <mergeCell ref="B7:B10"/>
    <mergeCell ref="D25:G25"/>
    <mergeCell ref="A22:A24"/>
    <mergeCell ref="B22:B24"/>
    <mergeCell ref="A15:A17"/>
    <mergeCell ref="B15:B17"/>
    <mergeCell ref="A18:A21"/>
    <mergeCell ref="B18:B21"/>
    <mergeCell ref="H1:K1"/>
    <mergeCell ref="A11:A14"/>
    <mergeCell ref="B11:B14"/>
    <mergeCell ref="A2:K2"/>
    <mergeCell ref="A5:A6"/>
    <mergeCell ref="A7:A10"/>
    <mergeCell ref="D4:G5"/>
    <mergeCell ref="K4:K6"/>
    <mergeCell ref="C4:C6"/>
    <mergeCell ref="B4:B6"/>
  </mergeCells>
  <printOptions/>
  <pageMargins left="0.5118110236220472" right="0.11811023622047245" top="0.5511811023622047" bottom="0.35433070866141736" header="0.31496062992125984" footer="0.31496062992125984"/>
  <pageSetup fitToHeight="2" horizontalDpi="600" verticalDpi="600" orientation="landscape" paperSize="9" scale="63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L146"/>
  <sheetViews>
    <sheetView view="pageBreakPreview" zoomScaleSheetLayoutView="100" zoomScalePageLayoutView="0" workbookViewId="0" topLeftCell="A1">
      <selection activeCell="B46" sqref="B46"/>
    </sheetView>
  </sheetViews>
  <sheetFormatPr defaultColWidth="9.00390625" defaultRowHeight="12.75"/>
  <cols>
    <col min="1" max="1" width="24.625" style="19" customWidth="1"/>
    <col min="2" max="2" width="55.75390625" style="19" customWidth="1"/>
    <col min="3" max="3" width="40.00390625" style="19" customWidth="1"/>
    <col min="4" max="7" width="16.00390625" style="19" customWidth="1"/>
    <col min="8" max="8" width="16.875" style="19" customWidth="1"/>
    <col min="9" max="16384" width="9.125" style="19" customWidth="1"/>
  </cols>
  <sheetData>
    <row r="1" spans="3:7" ht="55.5" customHeight="1">
      <c r="C1" s="1"/>
      <c r="D1" s="257" t="s">
        <v>99</v>
      </c>
      <c r="E1" s="257"/>
      <c r="F1" s="257"/>
      <c r="G1" s="257"/>
    </row>
    <row r="2" spans="1:7" ht="57" customHeight="1">
      <c r="A2" s="239" t="s">
        <v>428</v>
      </c>
      <c r="B2" s="239"/>
      <c r="C2" s="239"/>
      <c r="D2" s="239"/>
      <c r="E2" s="239"/>
      <c r="F2" s="239"/>
      <c r="G2" s="239"/>
    </row>
    <row r="3" spans="1:7" s="202" customFormat="1" ht="23.25" customHeight="1">
      <c r="A3" s="200"/>
      <c r="B3" s="200"/>
      <c r="C3" s="200"/>
      <c r="D3" s="200"/>
      <c r="E3" s="200"/>
      <c r="F3" s="200"/>
      <c r="G3" s="200" t="s">
        <v>59</v>
      </c>
    </row>
    <row r="4" spans="1:7" ht="57" customHeight="1">
      <c r="A4" s="256" t="s">
        <v>127</v>
      </c>
      <c r="B4" s="256" t="s">
        <v>10</v>
      </c>
      <c r="C4" s="254" t="s">
        <v>423</v>
      </c>
      <c r="D4" s="71" t="s">
        <v>274</v>
      </c>
      <c r="E4" s="71" t="s">
        <v>63</v>
      </c>
      <c r="F4" s="71" t="s">
        <v>65</v>
      </c>
      <c r="G4" s="254" t="s">
        <v>66</v>
      </c>
    </row>
    <row r="5" spans="1:7" ht="36" customHeight="1">
      <c r="A5" s="256"/>
      <c r="B5" s="256"/>
      <c r="C5" s="255"/>
      <c r="D5" s="120" t="s">
        <v>62</v>
      </c>
      <c r="E5" s="120" t="s">
        <v>64</v>
      </c>
      <c r="F5" s="120">
        <v>2021</v>
      </c>
      <c r="G5" s="258"/>
    </row>
    <row r="6" spans="1:8" ht="15.75">
      <c r="A6" s="256" t="s">
        <v>9</v>
      </c>
      <c r="B6" s="256" t="s">
        <v>388</v>
      </c>
      <c r="C6" s="17" t="s">
        <v>29</v>
      </c>
      <c r="D6" s="182">
        <f>D9+D11+D8</f>
        <v>229687.4</v>
      </c>
      <c r="E6" s="182">
        <f>E9+E11+E8</f>
        <v>231157.9</v>
      </c>
      <c r="F6" s="182">
        <f>F9+F11+F8</f>
        <v>231157.9</v>
      </c>
      <c r="G6" s="182">
        <f aca="true" t="shared" si="0" ref="G6:G40">SUM(D6:F6)</f>
        <v>692003.2</v>
      </c>
      <c r="H6" s="137" t="b">
        <f>G6='Распределение расходов'!K7</f>
        <v>1</v>
      </c>
    </row>
    <row r="7" spans="1:8" ht="15.75">
      <c r="A7" s="256"/>
      <c r="B7" s="256"/>
      <c r="C7" s="106" t="s">
        <v>32</v>
      </c>
      <c r="D7" s="183"/>
      <c r="E7" s="183"/>
      <c r="F7" s="183"/>
      <c r="G7" s="182">
        <f t="shared" si="0"/>
        <v>0</v>
      </c>
      <c r="H7" s="137"/>
    </row>
    <row r="8" spans="1:8" ht="15.75" customHeight="1">
      <c r="A8" s="256"/>
      <c r="B8" s="256"/>
      <c r="C8" s="107" t="s">
        <v>106</v>
      </c>
      <c r="D8" s="182">
        <f>D29+D15</f>
        <v>0</v>
      </c>
      <c r="E8" s="182">
        <f>E29+E15</f>
        <v>0</v>
      </c>
      <c r="F8" s="182">
        <f>F29+F15</f>
        <v>0</v>
      </c>
      <c r="G8" s="182">
        <f t="shared" si="0"/>
        <v>0</v>
      </c>
      <c r="H8" s="137"/>
    </row>
    <row r="9" spans="1:8" ht="15.75">
      <c r="A9" s="256"/>
      <c r="B9" s="256"/>
      <c r="C9" s="107" t="s">
        <v>31</v>
      </c>
      <c r="D9" s="182">
        <f>D16+D23+D30+D37</f>
        <v>151506.3</v>
      </c>
      <c r="E9" s="182">
        <f>E16+E23+E30+E37</f>
        <v>152622.3</v>
      </c>
      <c r="F9" s="182">
        <f>F16+F23+F30+F37</f>
        <v>152622.3</v>
      </c>
      <c r="G9" s="182">
        <f t="shared" si="0"/>
        <v>456750.9</v>
      </c>
      <c r="H9" s="137"/>
    </row>
    <row r="10" spans="1:8" ht="15" customHeight="1">
      <c r="A10" s="256"/>
      <c r="B10" s="256"/>
      <c r="C10" s="107" t="s">
        <v>169</v>
      </c>
      <c r="D10" s="182"/>
      <c r="E10" s="182"/>
      <c r="F10" s="182"/>
      <c r="G10" s="182">
        <f t="shared" si="0"/>
        <v>0</v>
      </c>
      <c r="H10" s="137"/>
    </row>
    <row r="11" spans="1:8" ht="15.75">
      <c r="A11" s="256"/>
      <c r="B11" s="256"/>
      <c r="C11" s="107" t="s">
        <v>238</v>
      </c>
      <c r="D11" s="182">
        <f>D25+D32+D39+D18</f>
        <v>78181.1</v>
      </c>
      <c r="E11" s="182">
        <f>E25+E32+E39+E18</f>
        <v>78535.6</v>
      </c>
      <c r="F11" s="182">
        <f>F25+F32+F39+F18</f>
        <v>78535.6</v>
      </c>
      <c r="G11" s="182">
        <f t="shared" si="0"/>
        <v>235252.3</v>
      </c>
      <c r="H11" s="137"/>
    </row>
    <row r="12" spans="1:8" ht="15.75">
      <c r="A12" s="256"/>
      <c r="B12" s="256"/>
      <c r="C12" s="107" t="s">
        <v>128</v>
      </c>
      <c r="D12" s="182"/>
      <c r="E12" s="182"/>
      <c r="F12" s="182"/>
      <c r="G12" s="182">
        <f t="shared" si="0"/>
        <v>0</v>
      </c>
      <c r="H12" s="137"/>
    </row>
    <row r="13" spans="1:8" ht="15.75">
      <c r="A13" s="256" t="s">
        <v>147</v>
      </c>
      <c r="B13" s="256" t="s">
        <v>320</v>
      </c>
      <c r="C13" s="17" t="s">
        <v>29</v>
      </c>
      <c r="D13" s="182">
        <f>SUM(D14:D18)</f>
        <v>220055.1</v>
      </c>
      <c r="E13" s="182">
        <f>SUM(E14:E18)</f>
        <v>220559.6</v>
      </c>
      <c r="F13" s="182">
        <f>SUM(F14:F18)</f>
        <v>220559.6</v>
      </c>
      <c r="G13" s="182">
        <f t="shared" si="0"/>
        <v>661174.3</v>
      </c>
      <c r="H13" s="137">
        <f>G13-'Распределение расходов'!K11</f>
        <v>0</v>
      </c>
    </row>
    <row r="14" spans="1:8" ht="15.75">
      <c r="A14" s="256"/>
      <c r="B14" s="256"/>
      <c r="C14" s="106" t="s">
        <v>32</v>
      </c>
      <c r="D14" s="183"/>
      <c r="E14" s="183"/>
      <c r="F14" s="183"/>
      <c r="G14" s="182">
        <f t="shared" si="0"/>
        <v>0</v>
      </c>
      <c r="H14" s="137"/>
    </row>
    <row r="15" spans="1:8" ht="15.75">
      <c r="A15" s="256"/>
      <c r="B15" s="256"/>
      <c r="C15" s="107" t="s">
        <v>106</v>
      </c>
      <c r="D15" s="182">
        <f>'Мероприятия подпрограммы 1'!H43</f>
        <v>0</v>
      </c>
      <c r="E15" s="182">
        <f>'Мероприятия подпрограммы 1'!I43</f>
        <v>0</v>
      </c>
      <c r="F15" s="182">
        <f>'Мероприятия подпрограммы 1'!J43</f>
        <v>0</v>
      </c>
      <c r="G15" s="182">
        <f t="shared" si="0"/>
        <v>0</v>
      </c>
      <c r="H15" s="137"/>
    </row>
    <row r="16" spans="1:8" ht="15.75">
      <c r="A16" s="256"/>
      <c r="B16" s="256"/>
      <c r="C16" s="107" t="s">
        <v>31</v>
      </c>
      <c r="D16" s="182">
        <f>'Мероприятия подпрограммы 1'!H44</f>
        <v>150197.9</v>
      </c>
      <c r="E16" s="182">
        <f>'Мероприятия подпрограммы 1'!I44</f>
        <v>150197.9</v>
      </c>
      <c r="F16" s="182">
        <f>'Мероприятия подпрограммы 1'!J44</f>
        <v>150197.9</v>
      </c>
      <c r="G16" s="182">
        <f t="shared" si="0"/>
        <v>450593.7</v>
      </c>
      <c r="H16" s="137"/>
    </row>
    <row r="17" spans="1:8" ht="15.75">
      <c r="A17" s="256"/>
      <c r="B17" s="256"/>
      <c r="C17" s="108" t="s">
        <v>170</v>
      </c>
      <c r="D17" s="182"/>
      <c r="E17" s="182"/>
      <c r="F17" s="182"/>
      <c r="G17" s="182">
        <f t="shared" si="0"/>
        <v>0</v>
      </c>
      <c r="H17" s="137"/>
    </row>
    <row r="18" spans="1:8" ht="15.75">
      <c r="A18" s="256"/>
      <c r="B18" s="256"/>
      <c r="C18" s="107" t="s">
        <v>238</v>
      </c>
      <c r="D18" s="182">
        <f>'Мероприятия подпрограммы 1'!H45</f>
        <v>69857.2</v>
      </c>
      <c r="E18" s="182">
        <f>'Мероприятия подпрограммы 1'!I45</f>
        <v>70361.7</v>
      </c>
      <c r="F18" s="182">
        <f>'Мероприятия подпрограммы 1'!J45</f>
        <v>70361.7</v>
      </c>
      <c r="G18" s="182">
        <f t="shared" si="0"/>
        <v>210580.6</v>
      </c>
      <c r="H18" s="137"/>
    </row>
    <row r="19" spans="1:8" ht="15.75">
      <c r="A19" s="256"/>
      <c r="B19" s="256"/>
      <c r="C19" s="107" t="s">
        <v>128</v>
      </c>
      <c r="D19" s="183"/>
      <c r="E19" s="183"/>
      <c r="F19" s="183"/>
      <c r="G19" s="182">
        <f t="shared" si="0"/>
        <v>0</v>
      </c>
      <c r="H19" s="137"/>
    </row>
    <row r="20" spans="1:8" ht="15.75">
      <c r="A20" s="256" t="s">
        <v>144</v>
      </c>
      <c r="B20" s="256" t="s">
        <v>148</v>
      </c>
      <c r="C20" s="17" t="s">
        <v>29</v>
      </c>
      <c r="D20" s="182">
        <f>SUM(D21:D26)</f>
        <v>190</v>
      </c>
      <c r="E20" s="182">
        <f>SUM(E21:E26)</f>
        <v>190</v>
      </c>
      <c r="F20" s="182">
        <f>SUM(F21:F26)</f>
        <v>190</v>
      </c>
      <c r="G20" s="182">
        <f t="shared" si="0"/>
        <v>570</v>
      </c>
      <c r="H20" s="137">
        <f>G20-'Распределение расходов'!K15</f>
        <v>0</v>
      </c>
    </row>
    <row r="21" spans="1:8" ht="15.75">
      <c r="A21" s="256"/>
      <c r="B21" s="256"/>
      <c r="C21" s="106" t="s">
        <v>32</v>
      </c>
      <c r="D21" s="183"/>
      <c r="E21" s="183"/>
      <c r="F21" s="183"/>
      <c r="G21" s="182">
        <f t="shared" si="0"/>
        <v>0</v>
      </c>
      <c r="H21" s="137"/>
    </row>
    <row r="22" spans="1:8" ht="15.75">
      <c r="A22" s="256"/>
      <c r="B22" s="256"/>
      <c r="C22" s="107" t="s">
        <v>106</v>
      </c>
      <c r="D22" s="183"/>
      <c r="E22" s="183"/>
      <c r="F22" s="183"/>
      <c r="G22" s="182">
        <f t="shared" si="0"/>
        <v>0</v>
      </c>
      <c r="H22" s="137"/>
    </row>
    <row r="23" spans="1:8" ht="15.75">
      <c r="A23" s="256"/>
      <c r="B23" s="256"/>
      <c r="C23" s="107" t="s">
        <v>31</v>
      </c>
      <c r="D23" s="182"/>
      <c r="E23" s="182"/>
      <c r="F23" s="182"/>
      <c r="G23" s="182">
        <f t="shared" si="0"/>
        <v>0</v>
      </c>
      <c r="H23" s="137"/>
    </row>
    <row r="24" spans="1:8" ht="15.75">
      <c r="A24" s="256"/>
      <c r="B24" s="256"/>
      <c r="C24" s="107" t="s">
        <v>176</v>
      </c>
      <c r="D24" s="183"/>
      <c r="E24" s="183"/>
      <c r="F24" s="183"/>
      <c r="G24" s="182">
        <f t="shared" si="0"/>
        <v>0</v>
      </c>
      <c r="H24" s="137"/>
    </row>
    <row r="25" spans="1:8" ht="15.75">
      <c r="A25" s="256"/>
      <c r="B25" s="256"/>
      <c r="C25" s="107" t="s">
        <v>238</v>
      </c>
      <c r="D25" s="182">
        <f>'!!!Мероприятия подпрограммы 2'!H14</f>
        <v>190</v>
      </c>
      <c r="E25" s="182">
        <f>'!!!Мероприятия подпрограммы 2'!I14</f>
        <v>190</v>
      </c>
      <c r="F25" s="182">
        <f>'!!!Мероприятия подпрограммы 2'!J14</f>
        <v>190</v>
      </c>
      <c r="G25" s="182">
        <f t="shared" si="0"/>
        <v>570</v>
      </c>
      <c r="H25" s="137"/>
    </row>
    <row r="26" spans="1:8" ht="15.75">
      <c r="A26" s="256"/>
      <c r="B26" s="256"/>
      <c r="C26" s="107" t="s">
        <v>128</v>
      </c>
      <c r="D26" s="183"/>
      <c r="E26" s="183"/>
      <c r="F26" s="183"/>
      <c r="G26" s="182">
        <f t="shared" si="0"/>
        <v>0</v>
      </c>
      <c r="H26" s="137"/>
    </row>
    <row r="27" spans="1:8" ht="15.75">
      <c r="A27" s="256" t="s">
        <v>145</v>
      </c>
      <c r="B27" s="256" t="s">
        <v>237</v>
      </c>
      <c r="C27" s="17" t="s">
        <v>29</v>
      </c>
      <c r="D27" s="182">
        <f>SUM(D28:D33)</f>
        <v>1458.4</v>
      </c>
      <c r="E27" s="182">
        <f>SUM(E28:E33)</f>
        <v>2424.4</v>
      </c>
      <c r="F27" s="182">
        <f>SUM(F28:F33)</f>
        <v>2424.4</v>
      </c>
      <c r="G27" s="182">
        <f t="shared" si="0"/>
        <v>6307.2</v>
      </c>
      <c r="H27" s="137">
        <f>G27-'Распределение расходов'!K18</f>
        <v>0</v>
      </c>
    </row>
    <row r="28" spans="1:8" ht="15.75">
      <c r="A28" s="256"/>
      <c r="B28" s="256"/>
      <c r="C28" s="106" t="s">
        <v>32</v>
      </c>
      <c r="D28" s="183"/>
      <c r="E28" s="183"/>
      <c r="F28" s="183"/>
      <c r="G28" s="182">
        <f t="shared" si="0"/>
        <v>0</v>
      </c>
      <c r="H28" s="137"/>
    </row>
    <row r="29" spans="1:8" ht="15.75">
      <c r="A29" s="256"/>
      <c r="B29" s="256"/>
      <c r="C29" s="107" t="s">
        <v>106</v>
      </c>
      <c r="D29" s="182">
        <f>'!!!Мероприятия подпрограммы 3'!H17</f>
        <v>0</v>
      </c>
      <c r="E29" s="182">
        <f>'!!!Мероприятия подпрограммы 3'!I17</f>
        <v>0</v>
      </c>
      <c r="F29" s="182">
        <f>'!!!Мероприятия подпрограммы 3'!J17</f>
        <v>0</v>
      </c>
      <c r="G29" s="182">
        <f t="shared" si="0"/>
        <v>0</v>
      </c>
      <c r="H29" s="137"/>
    </row>
    <row r="30" spans="1:8" ht="15.75">
      <c r="A30" s="256"/>
      <c r="B30" s="256"/>
      <c r="C30" s="107" t="s">
        <v>31</v>
      </c>
      <c r="D30" s="182">
        <f>'!!!Мероприятия подпрограммы 3'!H15-'Ресурсное обеспечение'!D32-D29</f>
        <v>1308.4</v>
      </c>
      <c r="E30" s="182">
        <f>'!!!Мероприятия подпрограммы 3'!I15-'Ресурсное обеспечение'!E32-E29</f>
        <v>2424.4</v>
      </c>
      <c r="F30" s="182">
        <f>'!!!Мероприятия подпрограммы 3'!J15-'Ресурсное обеспечение'!F32-F29</f>
        <v>2424.4</v>
      </c>
      <c r="G30" s="182">
        <f t="shared" si="0"/>
        <v>6157.2</v>
      </c>
      <c r="H30" s="137"/>
    </row>
    <row r="31" spans="1:8" ht="15" customHeight="1">
      <c r="A31" s="256"/>
      <c r="B31" s="256"/>
      <c r="C31" s="107" t="s">
        <v>176</v>
      </c>
      <c r="D31" s="183"/>
      <c r="E31" s="183"/>
      <c r="F31" s="183"/>
      <c r="G31" s="182">
        <f t="shared" si="0"/>
        <v>0</v>
      </c>
      <c r="H31" s="137"/>
    </row>
    <row r="32" spans="1:8" ht="14.25" customHeight="1">
      <c r="A32" s="256"/>
      <c r="B32" s="256"/>
      <c r="C32" s="107" t="s">
        <v>238</v>
      </c>
      <c r="D32" s="182">
        <f>'!!!Мероприятия подпрограммы 3'!H19</f>
        <v>150</v>
      </c>
      <c r="E32" s="182">
        <f>'!!!Мероприятия подпрограммы 3'!I19</f>
        <v>0</v>
      </c>
      <c r="F32" s="182">
        <f>'!!!Мероприятия подпрограммы 3'!J19</f>
        <v>0</v>
      </c>
      <c r="G32" s="182">
        <f t="shared" si="0"/>
        <v>150</v>
      </c>
      <c r="H32" s="137"/>
    </row>
    <row r="33" spans="1:8" ht="18" customHeight="1">
      <c r="A33" s="256"/>
      <c r="B33" s="256"/>
      <c r="C33" s="107" t="s">
        <v>128</v>
      </c>
      <c r="D33" s="183"/>
      <c r="E33" s="183"/>
      <c r="F33" s="183"/>
      <c r="G33" s="182">
        <f t="shared" si="0"/>
        <v>0</v>
      </c>
      <c r="H33" s="137"/>
    </row>
    <row r="34" spans="1:8" ht="18" customHeight="1">
      <c r="A34" s="256" t="s">
        <v>146</v>
      </c>
      <c r="B34" s="256" t="s">
        <v>11</v>
      </c>
      <c r="C34" s="17" t="s">
        <v>29</v>
      </c>
      <c r="D34" s="182">
        <f>SUM(D36:D40)</f>
        <v>7983.9</v>
      </c>
      <c r="E34" s="182">
        <f>SUM(E36:E40)</f>
        <v>7983.9</v>
      </c>
      <c r="F34" s="182">
        <f>SUM(F36:F40)</f>
        <v>7983.9</v>
      </c>
      <c r="G34" s="182">
        <f t="shared" si="0"/>
        <v>23951.7</v>
      </c>
      <c r="H34" s="137"/>
    </row>
    <row r="35" spans="1:8" ht="18" customHeight="1">
      <c r="A35" s="256"/>
      <c r="B35" s="256"/>
      <c r="C35" s="106" t="s">
        <v>32</v>
      </c>
      <c r="D35" s="183"/>
      <c r="E35" s="183"/>
      <c r="F35" s="183"/>
      <c r="G35" s="182">
        <f t="shared" si="0"/>
        <v>0</v>
      </c>
      <c r="H35" s="137"/>
    </row>
    <row r="36" spans="1:8" ht="18" customHeight="1">
      <c r="A36" s="256"/>
      <c r="B36" s="256"/>
      <c r="C36" s="107" t="s">
        <v>106</v>
      </c>
      <c r="D36" s="182"/>
      <c r="E36" s="182"/>
      <c r="F36" s="182"/>
      <c r="G36" s="182">
        <f t="shared" si="0"/>
        <v>0</v>
      </c>
      <c r="H36" s="137"/>
    </row>
    <row r="37" spans="1:8" ht="18" customHeight="1">
      <c r="A37" s="256"/>
      <c r="B37" s="256"/>
      <c r="C37" s="107" t="s">
        <v>31</v>
      </c>
      <c r="D37" s="182"/>
      <c r="E37" s="182"/>
      <c r="F37" s="182"/>
      <c r="G37" s="182">
        <f t="shared" si="0"/>
        <v>0</v>
      </c>
      <c r="H37" s="137"/>
    </row>
    <row r="38" spans="1:8" ht="18" customHeight="1">
      <c r="A38" s="256"/>
      <c r="B38" s="256"/>
      <c r="C38" s="107" t="s">
        <v>176</v>
      </c>
      <c r="D38" s="183"/>
      <c r="E38" s="183"/>
      <c r="F38" s="183"/>
      <c r="G38" s="182">
        <f t="shared" si="0"/>
        <v>0</v>
      </c>
      <c r="H38" s="137"/>
    </row>
    <row r="39" spans="1:8" ht="18" customHeight="1">
      <c r="A39" s="256"/>
      <c r="B39" s="256"/>
      <c r="C39" s="107" t="s">
        <v>238</v>
      </c>
      <c r="D39" s="182">
        <f>'!!!Мероприятия подпрограммы 4'!H13-D37</f>
        <v>7983.9</v>
      </c>
      <c r="E39" s="182">
        <f>'!!!Мероприятия подпрограммы 4'!I13-E37</f>
        <v>7983.9</v>
      </c>
      <c r="F39" s="182">
        <f>'!!!Мероприятия подпрограммы 4'!J13-F37</f>
        <v>7983.9</v>
      </c>
      <c r="G39" s="182">
        <f t="shared" si="0"/>
        <v>23951.7</v>
      </c>
      <c r="H39" s="137"/>
    </row>
    <row r="40" spans="1:7" ht="18" customHeight="1">
      <c r="A40" s="256"/>
      <c r="B40" s="256"/>
      <c r="C40" s="107" t="s">
        <v>128</v>
      </c>
      <c r="D40" s="183"/>
      <c r="E40" s="183"/>
      <c r="F40" s="183"/>
      <c r="G40" s="182">
        <f t="shared" si="0"/>
        <v>0</v>
      </c>
    </row>
    <row r="41" spans="1:8" s="1" customFormat="1" ht="30.75" customHeight="1">
      <c r="A41" s="63" t="s">
        <v>398</v>
      </c>
      <c r="B41" s="63"/>
      <c r="C41" s="73"/>
      <c r="D41" s="253"/>
      <c r="E41" s="253"/>
      <c r="F41" s="253"/>
      <c r="G41" s="253"/>
      <c r="H41" s="18"/>
    </row>
    <row r="50" ht="15">
      <c r="J50" s="19" t="s">
        <v>24</v>
      </c>
    </row>
    <row r="146" ht="105" customHeight="1">
      <c r="L146" s="1"/>
    </row>
  </sheetData>
  <sheetProtection/>
  <mergeCells count="17">
    <mergeCell ref="A34:A40"/>
    <mergeCell ref="A2:G2"/>
    <mergeCell ref="D1:G1"/>
    <mergeCell ref="B13:B19"/>
    <mergeCell ref="A20:A26"/>
    <mergeCell ref="B20:B26"/>
    <mergeCell ref="G4:G5"/>
    <mergeCell ref="D41:G41"/>
    <mergeCell ref="C4:C5"/>
    <mergeCell ref="A4:A5"/>
    <mergeCell ref="B4:B5"/>
    <mergeCell ref="A6:A12"/>
    <mergeCell ref="B6:B12"/>
    <mergeCell ref="A13:A19"/>
    <mergeCell ref="B34:B40"/>
    <mergeCell ref="A27:A33"/>
    <mergeCell ref="B27:B33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66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45"/>
  <sheetViews>
    <sheetView view="pageBreakPreview" zoomScale="93" zoomScaleSheetLayoutView="93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" sqref="I7:I11"/>
    </sheetView>
  </sheetViews>
  <sheetFormatPr defaultColWidth="9.00390625" defaultRowHeight="12.75"/>
  <cols>
    <col min="1" max="1" width="5.25390625" style="32" customWidth="1"/>
    <col min="2" max="2" width="53.875" style="32" customWidth="1"/>
    <col min="3" max="10" width="17.00390625" style="32" customWidth="1"/>
    <col min="11" max="16384" width="9.125" style="32" customWidth="1"/>
  </cols>
  <sheetData>
    <row r="1" spans="1:10" ht="105" customHeight="1">
      <c r="A1" s="24"/>
      <c r="B1" s="24"/>
      <c r="C1" s="24"/>
      <c r="E1" s="82"/>
      <c r="G1" s="259" t="s">
        <v>218</v>
      </c>
      <c r="H1" s="259"/>
      <c r="I1" s="259"/>
      <c r="J1" s="259"/>
    </row>
    <row r="2" spans="1:10" ht="52.5" customHeight="1">
      <c r="A2" s="260" t="s">
        <v>14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26.25" customHeight="1">
      <c r="A3" s="265" t="s">
        <v>28</v>
      </c>
      <c r="B3" s="265" t="s">
        <v>105</v>
      </c>
      <c r="C3" s="265" t="s">
        <v>102</v>
      </c>
      <c r="D3" s="268" t="s">
        <v>119</v>
      </c>
      <c r="E3" s="269"/>
      <c r="F3" s="269"/>
      <c r="G3" s="269"/>
      <c r="H3" s="269"/>
      <c r="I3" s="269"/>
      <c r="J3" s="270"/>
    </row>
    <row r="4" spans="1:10" ht="45.75" customHeight="1">
      <c r="A4" s="266"/>
      <c r="B4" s="266"/>
      <c r="C4" s="266"/>
      <c r="D4" s="254" t="s">
        <v>107</v>
      </c>
      <c r="E4" s="254" t="s">
        <v>108</v>
      </c>
      <c r="F4" s="254" t="s">
        <v>111</v>
      </c>
      <c r="G4" s="254" t="s">
        <v>112</v>
      </c>
      <c r="H4" s="254" t="s">
        <v>113</v>
      </c>
      <c r="I4" s="271" t="s">
        <v>114</v>
      </c>
      <c r="J4" s="81" t="s">
        <v>175</v>
      </c>
    </row>
    <row r="5" spans="1:10" ht="20.25" customHeight="1">
      <c r="A5" s="267"/>
      <c r="B5" s="267"/>
      <c r="C5" s="267"/>
      <c r="D5" s="258"/>
      <c r="E5" s="258"/>
      <c r="F5" s="258"/>
      <c r="G5" s="258"/>
      <c r="H5" s="258"/>
      <c r="I5" s="272"/>
      <c r="J5" s="37" t="s">
        <v>114</v>
      </c>
    </row>
    <row r="6" spans="1:10" ht="21" customHeight="1">
      <c r="A6" s="261" t="s">
        <v>245</v>
      </c>
      <c r="B6" s="262"/>
      <c r="C6" s="262"/>
      <c r="D6" s="262"/>
      <c r="E6" s="262"/>
      <c r="F6" s="262"/>
      <c r="G6" s="262"/>
      <c r="H6" s="262"/>
      <c r="I6" s="262"/>
      <c r="J6" s="263"/>
    </row>
    <row r="7" spans="1:10" s="90" customFormat="1" ht="15.75">
      <c r="A7" s="89">
        <v>1</v>
      </c>
      <c r="B7" s="100" t="s">
        <v>13</v>
      </c>
      <c r="C7" s="88">
        <v>0</v>
      </c>
      <c r="D7" s="88">
        <v>0</v>
      </c>
      <c r="E7" s="88"/>
      <c r="F7" s="118">
        <v>103383.3</v>
      </c>
      <c r="G7" s="88">
        <f>G11+G10</f>
        <v>83928.5</v>
      </c>
      <c r="H7" s="118">
        <f>H11+H10</f>
        <v>45263.8</v>
      </c>
      <c r="I7" s="135">
        <f>I11+I10</f>
        <v>8404.8</v>
      </c>
      <c r="J7" s="88">
        <v>0</v>
      </c>
    </row>
    <row r="8" spans="1:10" s="90" customFormat="1" ht="14.25" customHeight="1">
      <c r="A8" s="89"/>
      <c r="B8" s="91" t="s">
        <v>32</v>
      </c>
      <c r="C8" s="88">
        <v>0</v>
      </c>
      <c r="D8" s="88">
        <v>0</v>
      </c>
      <c r="E8" s="88"/>
      <c r="F8" s="88"/>
      <c r="G8" s="88">
        <v>0</v>
      </c>
      <c r="H8" s="88">
        <v>0</v>
      </c>
      <c r="I8" s="136"/>
      <c r="J8" s="88">
        <v>0</v>
      </c>
    </row>
    <row r="9" spans="1:10" s="90" customFormat="1" ht="15.75" customHeight="1">
      <c r="A9" s="89"/>
      <c r="B9" s="91" t="s">
        <v>30</v>
      </c>
      <c r="C9" s="88">
        <v>0</v>
      </c>
      <c r="D9" s="88">
        <v>0</v>
      </c>
      <c r="E9" s="88"/>
      <c r="F9" s="88">
        <v>0</v>
      </c>
      <c r="G9" s="88">
        <v>0</v>
      </c>
      <c r="H9" s="88">
        <v>0</v>
      </c>
      <c r="I9" s="136"/>
      <c r="J9" s="88">
        <v>0</v>
      </c>
    </row>
    <row r="10" spans="1:10" s="90" customFormat="1" ht="16.5" customHeight="1">
      <c r="A10" s="89"/>
      <c r="B10" s="91" t="s">
        <v>31</v>
      </c>
      <c r="C10" s="88">
        <v>0</v>
      </c>
      <c r="D10" s="88">
        <v>0</v>
      </c>
      <c r="E10" s="88"/>
      <c r="F10" s="118">
        <v>102866.4</v>
      </c>
      <c r="G10" s="88">
        <v>83271.8</v>
      </c>
      <c r="H10" s="118">
        <v>45103.6</v>
      </c>
      <c r="I10" s="135">
        <v>7640.7</v>
      </c>
      <c r="J10" s="88">
        <v>0</v>
      </c>
    </row>
    <row r="11" spans="2:10" s="90" customFormat="1" ht="15.75">
      <c r="B11" s="91" t="s">
        <v>244</v>
      </c>
      <c r="C11" s="88">
        <v>0</v>
      </c>
      <c r="D11" s="88">
        <v>0</v>
      </c>
      <c r="E11" s="88"/>
      <c r="F11" s="118">
        <v>516.9</v>
      </c>
      <c r="G11" s="88">
        <v>656.7</v>
      </c>
      <c r="H11" s="118">
        <v>160.2</v>
      </c>
      <c r="I11" s="135">
        <v>764.1</v>
      </c>
      <c r="J11" s="88">
        <v>0</v>
      </c>
    </row>
    <row r="12" spans="1:10" s="90" customFormat="1" ht="17.25" customHeight="1">
      <c r="A12" s="89"/>
      <c r="B12" s="91" t="s">
        <v>176</v>
      </c>
      <c r="C12" s="88">
        <v>0</v>
      </c>
      <c r="D12" s="88">
        <v>0</v>
      </c>
      <c r="E12" s="88"/>
      <c r="F12" s="88">
        <v>0</v>
      </c>
      <c r="G12" s="88">
        <v>0</v>
      </c>
      <c r="H12" s="88">
        <v>0</v>
      </c>
      <c r="I12" s="88"/>
      <c r="J12" s="88">
        <v>0</v>
      </c>
    </row>
    <row r="13" spans="1:10" s="90" customFormat="1" ht="15.75">
      <c r="A13" s="89"/>
      <c r="B13" s="100"/>
      <c r="C13" s="88"/>
      <c r="D13" s="88"/>
      <c r="E13" s="88"/>
      <c r="F13" s="88"/>
      <c r="G13" s="88"/>
      <c r="H13" s="88"/>
      <c r="I13" s="88"/>
      <c r="J13" s="88"/>
    </row>
    <row r="14" spans="1:10" s="90" customFormat="1" ht="15.75">
      <c r="A14" s="89"/>
      <c r="B14" s="91"/>
      <c r="C14" s="88"/>
      <c r="E14" s="88"/>
      <c r="F14" s="88"/>
      <c r="G14" s="88"/>
      <c r="H14" s="88"/>
      <c r="I14" s="88"/>
      <c r="J14" s="88"/>
    </row>
    <row r="15" spans="1:10" ht="15.75" customHeight="1">
      <c r="A15" s="38"/>
      <c r="B15" s="40"/>
      <c r="C15" s="39"/>
      <c r="D15" s="39"/>
      <c r="E15" s="39"/>
      <c r="F15" s="39"/>
      <c r="G15" s="39"/>
      <c r="H15" s="39"/>
      <c r="I15" s="39"/>
      <c r="J15" s="75"/>
    </row>
    <row r="16" spans="1:10" ht="14.25" customHeight="1">
      <c r="A16" s="38"/>
      <c r="B16" s="40"/>
      <c r="C16" s="39"/>
      <c r="D16" s="39"/>
      <c r="E16" s="39"/>
      <c r="F16" s="39"/>
      <c r="G16" s="39"/>
      <c r="H16" s="39"/>
      <c r="I16" s="39"/>
      <c r="J16" s="75"/>
    </row>
    <row r="17" spans="1:9" ht="14.25" customHeight="1" hidden="1">
      <c r="A17" s="41"/>
      <c r="B17" s="42"/>
      <c r="C17" s="123" t="s">
        <v>110</v>
      </c>
      <c r="D17" s="43">
        <v>873445.6</v>
      </c>
      <c r="E17" s="43">
        <v>796955.7</v>
      </c>
      <c r="F17" s="43">
        <v>1129979.5</v>
      </c>
      <c r="G17" s="43">
        <v>2680746.2</v>
      </c>
      <c r="H17" s="44"/>
      <c r="I17" s="44"/>
    </row>
    <row r="18" spans="1:9" ht="14.25" customHeight="1" hidden="1">
      <c r="A18" s="41"/>
      <c r="B18" s="42"/>
      <c r="C18" s="123" t="s">
        <v>109</v>
      </c>
      <c r="D18" s="43" t="e">
        <f>D17-#REF!</f>
        <v>#REF!</v>
      </c>
      <c r="E18" s="43" t="e">
        <f>E17-#REF!</f>
        <v>#REF!</v>
      </c>
      <c r="F18" s="43" t="e">
        <f>F17-#REF!</f>
        <v>#REF!</v>
      </c>
      <c r="G18" s="43" t="e">
        <f>G17-#REF!</f>
        <v>#REF!</v>
      </c>
      <c r="H18" s="44"/>
      <c r="I18" s="44"/>
    </row>
    <row r="19" spans="1:10" ht="49.5" customHeight="1">
      <c r="A19" s="31"/>
      <c r="D19" s="33"/>
      <c r="E19" s="33"/>
      <c r="H19" s="264"/>
      <c r="I19" s="264"/>
      <c r="J19" s="264"/>
    </row>
    <row r="20" spans="1:4" ht="15.75">
      <c r="A20" s="45"/>
      <c r="B20" s="23"/>
      <c r="C20" s="24"/>
      <c r="D20" s="24"/>
    </row>
    <row r="21" spans="1:4" ht="15.75">
      <c r="A21" s="24"/>
      <c r="B21" s="23"/>
      <c r="C21" s="24"/>
      <c r="D21" s="24"/>
    </row>
    <row r="22" spans="2:4" ht="15.75">
      <c r="B22" s="23"/>
      <c r="C22" s="24"/>
      <c r="D22" s="24"/>
    </row>
    <row r="23" spans="1:4" ht="15.75">
      <c r="A23" s="24"/>
      <c r="B23" s="23"/>
      <c r="C23" s="24"/>
      <c r="D23" s="24"/>
    </row>
    <row r="24" ht="15.75">
      <c r="B24" s="23"/>
    </row>
    <row r="25" ht="15.75">
      <c r="B25" s="23"/>
    </row>
    <row r="26" ht="15.75">
      <c r="B26" s="23"/>
    </row>
    <row r="27" ht="15.75">
      <c r="B27" s="23"/>
    </row>
    <row r="28" ht="15.75">
      <c r="B28" s="23"/>
    </row>
    <row r="29" ht="15.75">
      <c r="B29" s="23"/>
    </row>
    <row r="30" ht="15.75">
      <c r="B30" s="23"/>
    </row>
    <row r="31" ht="15.75">
      <c r="B31" s="23"/>
    </row>
    <row r="32" ht="15.75">
      <c r="B32" s="23"/>
    </row>
    <row r="33" ht="15.75">
      <c r="B33" s="23"/>
    </row>
    <row r="34" ht="15.75">
      <c r="B34" s="23"/>
    </row>
    <row r="35" ht="15.75">
      <c r="B35" s="23"/>
    </row>
    <row r="36" ht="15.75">
      <c r="B36" s="23"/>
    </row>
    <row r="37" ht="15.75">
      <c r="B37" s="23"/>
    </row>
    <row r="38" ht="15.75">
      <c r="B38" s="23"/>
    </row>
    <row r="39" ht="15.75">
      <c r="B39" s="23"/>
    </row>
    <row r="40" ht="15.75">
      <c r="B40" s="23"/>
    </row>
    <row r="41" ht="15.75">
      <c r="B41" s="23"/>
    </row>
    <row r="42" ht="15.75">
      <c r="B42" s="23"/>
    </row>
    <row r="43" ht="15.75">
      <c r="B43" s="23"/>
    </row>
    <row r="44" ht="15.75">
      <c r="B44" s="23"/>
    </row>
    <row r="45" ht="15.75">
      <c r="B45" s="23"/>
    </row>
  </sheetData>
  <sheetProtection/>
  <autoFilter ref="A5:J5"/>
  <mergeCells count="14">
    <mergeCell ref="A6:J6"/>
    <mergeCell ref="H19:J19"/>
    <mergeCell ref="A3:A5"/>
    <mergeCell ref="B3:B5"/>
    <mergeCell ref="C3:C5"/>
    <mergeCell ref="D3:J3"/>
    <mergeCell ref="D4:D5"/>
    <mergeCell ref="I4:I5"/>
    <mergeCell ref="E4:E5"/>
    <mergeCell ref="F4:F5"/>
    <mergeCell ref="G4:G5"/>
    <mergeCell ref="H4:H5"/>
    <mergeCell ref="G1:J1"/>
    <mergeCell ref="A2:J2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73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5.00390625" style="8" customWidth="1"/>
    <col min="2" max="2" width="38.00390625" style="8" customWidth="1"/>
    <col min="3" max="6" width="11.125" style="8" customWidth="1"/>
    <col min="7" max="7" width="10.25390625" style="8" customWidth="1"/>
    <col min="8" max="8" width="31.00390625" style="8" customWidth="1"/>
    <col min="9" max="16384" width="9.125" style="8" customWidth="1"/>
  </cols>
  <sheetData>
    <row r="1" spans="8:13" ht="94.5" customHeight="1">
      <c r="H1" s="60" t="s">
        <v>104</v>
      </c>
      <c r="J1" s="60"/>
      <c r="K1" s="60"/>
      <c r="L1" s="60"/>
      <c r="M1" s="60"/>
    </row>
    <row r="2" spans="1:8" ht="46.5" customHeight="1">
      <c r="A2" s="273" t="s">
        <v>177</v>
      </c>
      <c r="B2" s="273"/>
      <c r="C2" s="273"/>
      <c r="D2" s="273"/>
      <c r="E2" s="273"/>
      <c r="F2" s="273"/>
      <c r="G2" s="273"/>
      <c r="H2" s="273"/>
    </row>
    <row r="3" spans="1:8" ht="37.5" customHeight="1">
      <c r="A3" s="9" t="s">
        <v>28</v>
      </c>
      <c r="B3" s="9" t="s">
        <v>178</v>
      </c>
      <c r="C3" s="77" t="s">
        <v>107</v>
      </c>
      <c r="D3" s="77" t="s">
        <v>108</v>
      </c>
      <c r="E3" s="77" t="s">
        <v>111</v>
      </c>
      <c r="F3" s="77" t="s">
        <v>112</v>
      </c>
      <c r="G3" s="77" t="s">
        <v>113</v>
      </c>
      <c r="H3" s="9" t="s">
        <v>179</v>
      </c>
    </row>
    <row r="4" spans="1:8" ht="18" customHeight="1">
      <c r="A4" s="76"/>
      <c r="B4" s="74"/>
      <c r="C4" s="74"/>
      <c r="D4" s="74"/>
      <c r="E4" s="74"/>
      <c r="F4" s="74"/>
      <c r="G4" s="76"/>
      <c r="H4" s="76"/>
    </row>
    <row r="5" spans="1:8" ht="15.75">
      <c r="A5" s="59"/>
      <c r="B5" s="59"/>
      <c r="C5" s="59"/>
      <c r="D5" s="59"/>
      <c r="E5" s="59"/>
      <c r="F5" s="59"/>
      <c r="G5" s="59"/>
      <c r="H5" s="59"/>
    </row>
    <row r="6" spans="1:8" ht="15.75">
      <c r="A6" s="59"/>
      <c r="B6" s="59"/>
      <c r="C6" s="59"/>
      <c r="D6" s="59"/>
      <c r="E6" s="59"/>
      <c r="F6" s="59"/>
      <c r="G6" s="59"/>
      <c r="H6" s="59"/>
    </row>
    <row r="7" spans="1:8" ht="15.75">
      <c r="A7" s="59"/>
      <c r="B7" s="59"/>
      <c r="C7" s="59"/>
      <c r="D7" s="59"/>
      <c r="E7" s="59"/>
      <c r="F7" s="59"/>
      <c r="G7" s="59"/>
      <c r="H7" s="59"/>
    </row>
    <row r="8" spans="1:8" ht="15.75">
      <c r="A8" s="59"/>
      <c r="B8" s="59"/>
      <c r="C8" s="59"/>
      <c r="D8" s="59"/>
      <c r="E8" s="59"/>
      <c r="F8" s="59"/>
      <c r="G8" s="59"/>
      <c r="H8" s="59"/>
    </row>
  </sheetData>
  <sheetProtection/>
  <mergeCells count="1">
    <mergeCell ref="A2:H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P382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6.75390625" style="169" customWidth="1"/>
    <col min="2" max="2" width="26.375" style="148" customWidth="1"/>
    <col min="3" max="3" width="34.25390625" style="148" customWidth="1"/>
    <col min="4" max="4" width="25.125" style="148" customWidth="1"/>
    <col min="5" max="7" width="15.75390625" style="175" customWidth="1"/>
    <col min="8" max="16384" width="9.125" style="148" customWidth="1"/>
  </cols>
  <sheetData>
    <row r="1" spans="6:7" ht="64.5" customHeight="1">
      <c r="F1" s="275" t="s">
        <v>100</v>
      </c>
      <c r="G1" s="275"/>
    </row>
    <row r="3" spans="1:7" ht="15.75" customHeight="1">
      <c r="A3" s="276" t="s">
        <v>267</v>
      </c>
      <c r="B3" s="276"/>
      <c r="C3" s="276"/>
      <c r="D3" s="276"/>
      <c r="E3" s="276"/>
      <c r="F3" s="276"/>
      <c r="G3" s="276"/>
    </row>
    <row r="4" spans="1:7" ht="15.75">
      <c r="A4" s="276" t="s">
        <v>268</v>
      </c>
      <c r="B4" s="276"/>
      <c r="C4" s="276"/>
      <c r="D4" s="276"/>
      <c r="E4" s="276"/>
      <c r="F4" s="276"/>
      <c r="G4" s="276"/>
    </row>
    <row r="5" ht="15.75">
      <c r="A5" s="12"/>
    </row>
    <row r="6" spans="1:7" ht="43.5" customHeight="1">
      <c r="A6" s="274" t="s">
        <v>269</v>
      </c>
      <c r="B6" s="274" t="s">
        <v>270</v>
      </c>
      <c r="C6" s="277" t="s">
        <v>271</v>
      </c>
      <c r="D6" s="274" t="s">
        <v>272</v>
      </c>
      <c r="E6" s="278" t="s">
        <v>273</v>
      </c>
      <c r="F6" s="278"/>
      <c r="G6" s="278"/>
    </row>
    <row r="7" spans="1:7" ht="28.5" customHeight="1">
      <c r="A7" s="274"/>
      <c r="B7" s="274"/>
      <c r="C7" s="277"/>
      <c r="D7" s="274"/>
      <c r="E7" s="176" t="s">
        <v>274</v>
      </c>
      <c r="F7" s="176" t="s">
        <v>275</v>
      </c>
      <c r="G7" s="176" t="s">
        <v>276</v>
      </c>
    </row>
    <row r="8" spans="1:7" ht="12.75">
      <c r="A8" s="149">
        <v>1</v>
      </c>
      <c r="B8" s="149">
        <v>2</v>
      </c>
      <c r="C8" s="149">
        <v>3</v>
      </c>
      <c r="D8" s="149">
        <v>4</v>
      </c>
      <c r="E8" s="176">
        <v>5</v>
      </c>
      <c r="F8" s="176">
        <v>6</v>
      </c>
      <c r="G8" s="176">
        <v>7</v>
      </c>
    </row>
    <row r="9" spans="1:7" ht="12.75">
      <c r="A9" s="274">
        <v>1</v>
      </c>
      <c r="B9" s="279" t="s">
        <v>349</v>
      </c>
      <c r="C9" s="170" t="s">
        <v>350</v>
      </c>
      <c r="D9" s="172" t="s">
        <v>351</v>
      </c>
      <c r="E9" s="149">
        <v>395</v>
      </c>
      <c r="F9" s="149">
        <v>395</v>
      </c>
      <c r="G9" s="149">
        <v>395</v>
      </c>
    </row>
    <row r="10" spans="1:7" ht="51">
      <c r="A10" s="274"/>
      <c r="B10" s="279"/>
      <c r="C10" s="170" t="s">
        <v>352</v>
      </c>
      <c r="D10" s="172" t="s">
        <v>353</v>
      </c>
      <c r="E10" s="149">
        <v>22</v>
      </c>
      <c r="F10" s="149">
        <v>22</v>
      </c>
      <c r="G10" s="149">
        <v>22</v>
      </c>
    </row>
    <row r="11" spans="1:7" ht="38.25">
      <c r="A11" s="274"/>
      <c r="B11" s="279"/>
      <c r="C11" s="170" t="s">
        <v>354</v>
      </c>
      <c r="D11" s="172" t="s">
        <v>353</v>
      </c>
      <c r="E11" s="149">
        <v>0</v>
      </c>
      <c r="F11" s="149">
        <v>0</v>
      </c>
      <c r="G11" s="149">
        <v>0</v>
      </c>
    </row>
    <row r="12" spans="1:7" ht="76.5">
      <c r="A12" s="274"/>
      <c r="B12" s="279"/>
      <c r="C12" s="172" t="s">
        <v>355</v>
      </c>
      <c r="D12" s="172" t="s">
        <v>353</v>
      </c>
      <c r="E12" s="149">
        <v>4</v>
      </c>
      <c r="F12" s="149">
        <v>4</v>
      </c>
      <c r="G12" s="149">
        <v>4</v>
      </c>
    </row>
    <row r="13" spans="1:7" ht="15" customHeight="1">
      <c r="A13" s="149"/>
      <c r="B13" s="280" t="s">
        <v>277</v>
      </c>
      <c r="C13" s="281"/>
      <c r="D13" s="282"/>
      <c r="E13" s="185">
        <v>48404.6</v>
      </c>
      <c r="F13" s="185">
        <v>48404.6</v>
      </c>
      <c r="G13" s="185">
        <v>48404.6</v>
      </c>
    </row>
    <row r="14" spans="1:7" ht="12.75">
      <c r="A14" s="274">
        <v>2</v>
      </c>
      <c r="B14" s="279" t="s">
        <v>356</v>
      </c>
      <c r="C14" s="171" t="s">
        <v>350</v>
      </c>
      <c r="D14" s="171" t="s">
        <v>353</v>
      </c>
      <c r="E14" s="184">
        <v>359</v>
      </c>
      <c r="F14" s="184">
        <v>359</v>
      </c>
      <c r="G14" s="184">
        <v>359</v>
      </c>
    </row>
    <row r="15" spans="1:7" ht="76.5">
      <c r="A15" s="274"/>
      <c r="B15" s="279"/>
      <c r="C15" s="170" t="s">
        <v>357</v>
      </c>
      <c r="D15" s="170" t="s">
        <v>353</v>
      </c>
      <c r="E15" s="145">
        <v>8</v>
      </c>
      <c r="F15" s="145">
        <v>8</v>
      </c>
      <c r="G15" s="145">
        <v>8</v>
      </c>
    </row>
    <row r="16" spans="1:7" ht="51">
      <c r="A16" s="274"/>
      <c r="B16" s="279"/>
      <c r="C16" s="170" t="s">
        <v>372</v>
      </c>
      <c r="D16" s="170" t="s">
        <v>353</v>
      </c>
      <c r="E16" s="145">
        <v>32</v>
      </c>
      <c r="F16" s="145">
        <v>32</v>
      </c>
      <c r="G16" s="145">
        <v>32</v>
      </c>
    </row>
    <row r="17" spans="1:7" ht="14.25" customHeight="1">
      <c r="A17" s="149"/>
      <c r="B17" s="280" t="s">
        <v>277</v>
      </c>
      <c r="C17" s="281"/>
      <c r="D17" s="282"/>
      <c r="E17" s="185">
        <v>54267.8</v>
      </c>
      <c r="F17" s="185">
        <v>54267.8</v>
      </c>
      <c r="G17" s="185">
        <v>54267.8</v>
      </c>
    </row>
    <row r="18" spans="1:7" ht="12.75">
      <c r="A18" s="274">
        <v>3</v>
      </c>
      <c r="B18" s="279" t="s">
        <v>358</v>
      </c>
      <c r="C18" s="170" t="s">
        <v>359</v>
      </c>
      <c r="D18" s="170" t="s">
        <v>353</v>
      </c>
      <c r="E18" s="145">
        <v>24</v>
      </c>
      <c r="F18" s="145">
        <v>24</v>
      </c>
      <c r="G18" s="145">
        <v>24</v>
      </c>
    </row>
    <row r="19" spans="1:7" ht="63.75">
      <c r="A19" s="274"/>
      <c r="B19" s="279"/>
      <c r="C19" s="170" t="s">
        <v>360</v>
      </c>
      <c r="D19" s="170" t="s">
        <v>353</v>
      </c>
      <c r="E19" s="145">
        <v>51</v>
      </c>
      <c r="F19" s="145">
        <v>51</v>
      </c>
      <c r="G19" s="145">
        <v>51</v>
      </c>
    </row>
    <row r="20" spans="1:7" ht="12.75">
      <c r="A20" s="274"/>
      <c r="B20" s="279"/>
      <c r="C20" s="170" t="s">
        <v>361</v>
      </c>
      <c r="D20" s="170" t="s">
        <v>353</v>
      </c>
      <c r="E20" s="145">
        <v>16</v>
      </c>
      <c r="F20" s="145">
        <v>16</v>
      </c>
      <c r="G20" s="145">
        <v>16</v>
      </c>
    </row>
    <row r="21" spans="1:7" ht="12.75">
      <c r="A21" s="149"/>
      <c r="B21" s="280" t="s">
        <v>277</v>
      </c>
      <c r="C21" s="281"/>
      <c r="D21" s="282"/>
      <c r="E21" s="185">
        <v>9000</v>
      </c>
      <c r="F21" s="185">
        <v>9000</v>
      </c>
      <c r="G21" s="185">
        <v>9000</v>
      </c>
    </row>
    <row r="22" spans="1:7" ht="25.5">
      <c r="A22" s="149">
        <v>4</v>
      </c>
      <c r="B22" s="170" t="s">
        <v>362</v>
      </c>
      <c r="C22" s="170" t="s">
        <v>359</v>
      </c>
      <c r="D22" s="170" t="s">
        <v>353</v>
      </c>
      <c r="E22" s="176">
        <v>757</v>
      </c>
      <c r="F22" s="176">
        <v>757</v>
      </c>
      <c r="G22" s="176">
        <v>757</v>
      </c>
    </row>
    <row r="23" spans="1:7" ht="12.75">
      <c r="A23" s="149"/>
      <c r="B23" s="280" t="s">
        <v>277</v>
      </c>
      <c r="C23" s="281"/>
      <c r="D23" s="282"/>
      <c r="E23" s="185">
        <f>12217.3-E39</f>
        <v>10468.4</v>
      </c>
      <c r="F23" s="185">
        <f>12217.3-F39</f>
        <v>10468.4</v>
      </c>
      <c r="G23" s="185">
        <f>12217.3-G39</f>
        <v>10468.4</v>
      </c>
    </row>
    <row r="24" spans="1:7" ht="25.5">
      <c r="A24" s="149">
        <v>5</v>
      </c>
      <c r="B24" s="170" t="s">
        <v>187</v>
      </c>
      <c r="C24" s="170" t="s">
        <v>363</v>
      </c>
      <c r="D24" s="170" t="s">
        <v>353</v>
      </c>
      <c r="E24" s="176">
        <v>457</v>
      </c>
      <c r="F24" s="176">
        <v>457</v>
      </c>
      <c r="G24" s="176">
        <v>457</v>
      </c>
    </row>
    <row r="25" spans="1:7" ht="12.75">
      <c r="A25" s="149"/>
      <c r="B25" s="280" t="s">
        <v>277</v>
      </c>
      <c r="C25" s="281"/>
      <c r="D25" s="282"/>
      <c r="E25" s="185">
        <v>1401.7</v>
      </c>
      <c r="F25" s="185">
        <v>1401.7</v>
      </c>
      <c r="G25" s="185">
        <v>1401.7</v>
      </c>
    </row>
    <row r="26" spans="1:7" ht="76.5">
      <c r="A26" s="149">
        <v>6</v>
      </c>
      <c r="B26" s="170" t="s">
        <v>414</v>
      </c>
      <c r="C26" s="170" t="s">
        <v>364</v>
      </c>
      <c r="D26" s="170" t="s">
        <v>38</v>
      </c>
      <c r="E26" s="176">
        <v>13</v>
      </c>
      <c r="F26" s="176">
        <v>13</v>
      </c>
      <c r="G26" s="176">
        <v>13</v>
      </c>
    </row>
    <row r="27" spans="1:7" ht="12.75">
      <c r="A27" s="149"/>
      <c r="B27" s="280" t="s">
        <v>277</v>
      </c>
      <c r="C27" s="281"/>
      <c r="D27" s="282"/>
      <c r="E27" s="185">
        <v>7581.6</v>
      </c>
      <c r="F27" s="185">
        <v>7581.6</v>
      </c>
      <c r="G27" s="185">
        <v>7581.6</v>
      </c>
    </row>
    <row r="28" spans="1:7" ht="12.75">
      <c r="A28" s="149">
        <v>7</v>
      </c>
      <c r="B28" s="170" t="s">
        <v>186</v>
      </c>
      <c r="C28" s="170" t="s">
        <v>186</v>
      </c>
      <c r="D28" s="170" t="s">
        <v>353</v>
      </c>
      <c r="E28" s="176">
        <v>806</v>
      </c>
      <c r="F28" s="176">
        <v>806</v>
      </c>
      <c r="G28" s="176">
        <v>806</v>
      </c>
    </row>
    <row r="29" spans="1:7" ht="12.75">
      <c r="A29" s="149"/>
      <c r="B29" s="280" t="s">
        <v>277</v>
      </c>
      <c r="C29" s="281"/>
      <c r="D29" s="282"/>
      <c r="E29" s="185">
        <v>5753.8</v>
      </c>
      <c r="F29" s="185">
        <v>5753.8</v>
      </c>
      <c r="G29" s="185">
        <v>5753.8</v>
      </c>
    </row>
    <row r="30" spans="1:7" ht="12.75">
      <c r="A30" s="274">
        <v>8</v>
      </c>
      <c r="B30" s="279" t="s">
        <v>200</v>
      </c>
      <c r="C30" s="170" t="s">
        <v>365</v>
      </c>
      <c r="D30" s="170" t="s">
        <v>353</v>
      </c>
      <c r="E30" s="145">
        <v>35</v>
      </c>
      <c r="F30" s="145">
        <v>35</v>
      </c>
      <c r="G30" s="145">
        <v>35</v>
      </c>
    </row>
    <row r="31" spans="1:7" ht="12.75">
      <c r="A31" s="274"/>
      <c r="B31" s="279"/>
      <c r="C31" s="170" t="s">
        <v>366</v>
      </c>
      <c r="D31" s="170" t="s">
        <v>353</v>
      </c>
      <c r="E31" s="145">
        <v>286</v>
      </c>
      <c r="F31" s="145">
        <v>286</v>
      </c>
      <c r="G31" s="145">
        <v>286</v>
      </c>
    </row>
    <row r="32" spans="1:7" ht="25.5">
      <c r="A32" s="274"/>
      <c r="B32" s="279"/>
      <c r="C32" s="170" t="s">
        <v>367</v>
      </c>
      <c r="D32" s="170" t="s">
        <v>353</v>
      </c>
      <c r="E32" s="145">
        <v>4</v>
      </c>
      <c r="F32" s="145">
        <v>4</v>
      </c>
      <c r="G32" s="145">
        <v>4</v>
      </c>
    </row>
    <row r="33" spans="1:7" ht="25.5">
      <c r="A33" s="274"/>
      <c r="B33" s="279"/>
      <c r="C33" s="170" t="s">
        <v>368</v>
      </c>
      <c r="D33" s="170" t="s">
        <v>353</v>
      </c>
      <c r="E33" s="145">
        <v>50</v>
      </c>
      <c r="F33" s="145">
        <v>50</v>
      </c>
      <c r="G33" s="145">
        <v>50</v>
      </c>
    </row>
    <row r="34" spans="1:7" ht="12.75">
      <c r="A34" s="149"/>
      <c r="B34" s="280" t="s">
        <v>277</v>
      </c>
      <c r="C34" s="281"/>
      <c r="D34" s="282"/>
      <c r="E34" s="185">
        <f>22391647.23/1000</f>
        <v>22391.65</v>
      </c>
      <c r="F34" s="185">
        <f>22391647.23/1000</f>
        <v>22391.65</v>
      </c>
      <c r="G34" s="185">
        <f>22391647.23/1000</f>
        <v>22391.65</v>
      </c>
    </row>
    <row r="35" spans="1:7" ht="38.25">
      <c r="A35" s="274">
        <v>9</v>
      </c>
      <c r="B35" s="279" t="s">
        <v>369</v>
      </c>
      <c r="C35" s="170" t="s">
        <v>370</v>
      </c>
      <c r="D35" s="170" t="s">
        <v>353</v>
      </c>
      <c r="E35" s="145">
        <v>35</v>
      </c>
      <c r="F35" s="145">
        <v>35</v>
      </c>
      <c r="G35" s="145">
        <v>35</v>
      </c>
    </row>
    <row r="36" spans="1:7" ht="38.25">
      <c r="A36" s="274"/>
      <c r="B36" s="279"/>
      <c r="C36" s="170" t="s">
        <v>371</v>
      </c>
      <c r="D36" s="170" t="s">
        <v>353</v>
      </c>
      <c r="E36" s="145">
        <v>286</v>
      </c>
      <c r="F36" s="145">
        <v>286</v>
      </c>
      <c r="G36" s="145">
        <v>286</v>
      </c>
    </row>
    <row r="37" spans="1:7" ht="12.75">
      <c r="A37" s="149"/>
      <c r="B37" s="280" t="s">
        <v>277</v>
      </c>
      <c r="C37" s="281"/>
      <c r="D37" s="282"/>
      <c r="E37" s="185">
        <v>24010.8</v>
      </c>
      <c r="F37" s="185">
        <v>24010.8</v>
      </c>
      <c r="G37" s="185">
        <v>24010.8</v>
      </c>
    </row>
    <row r="38" spans="1:7" ht="54">
      <c r="A38" s="149">
        <v>10</v>
      </c>
      <c r="B38" s="150" t="s">
        <v>362</v>
      </c>
      <c r="C38" s="150" t="s">
        <v>411</v>
      </c>
      <c r="D38" s="150" t="s">
        <v>399</v>
      </c>
      <c r="E38" s="176">
        <v>35424</v>
      </c>
      <c r="F38" s="176">
        <v>35424</v>
      </c>
      <c r="G38" s="176">
        <v>35424</v>
      </c>
    </row>
    <row r="39" spans="1:7" ht="12.75">
      <c r="A39" s="149"/>
      <c r="B39" s="280" t="s">
        <v>277</v>
      </c>
      <c r="C39" s="281"/>
      <c r="D39" s="282"/>
      <c r="E39" s="186">
        <v>1748.9</v>
      </c>
      <c r="F39" s="186">
        <v>1748.9</v>
      </c>
      <c r="G39" s="186">
        <v>1748.9</v>
      </c>
    </row>
    <row r="40" spans="1:7" ht="51" customHeight="1">
      <c r="A40" s="289">
        <v>11</v>
      </c>
      <c r="B40" s="286" t="s">
        <v>400</v>
      </c>
      <c r="C40" s="150" t="s">
        <v>412</v>
      </c>
      <c r="D40" s="150" t="s">
        <v>401</v>
      </c>
      <c r="E40" s="176">
        <v>16974</v>
      </c>
      <c r="F40" s="176">
        <v>16974</v>
      </c>
      <c r="G40" s="176">
        <v>16974</v>
      </c>
    </row>
    <row r="41" spans="1:7" ht="51" customHeight="1">
      <c r="A41" s="290"/>
      <c r="B41" s="287"/>
      <c r="C41" s="150" t="s">
        <v>413</v>
      </c>
      <c r="D41" s="150" t="s">
        <v>401</v>
      </c>
      <c r="E41" s="176">
        <v>6624</v>
      </c>
      <c r="F41" s="176">
        <v>6624</v>
      </c>
      <c r="G41" s="176">
        <v>6624</v>
      </c>
    </row>
    <row r="42" spans="1:7" ht="38.25">
      <c r="A42" s="291"/>
      <c r="B42" s="288"/>
      <c r="C42" s="150" t="s">
        <v>402</v>
      </c>
      <c r="D42" s="150" t="s">
        <v>401</v>
      </c>
      <c r="E42" s="176">
        <v>4186</v>
      </c>
      <c r="F42" s="176">
        <v>4186</v>
      </c>
      <c r="G42" s="176">
        <v>4186</v>
      </c>
    </row>
    <row r="43" spans="1:7" ht="12.75">
      <c r="A43" s="149"/>
      <c r="B43" s="283" t="s">
        <v>277</v>
      </c>
      <c r="C43" s="284"/>
      <c r="D43" s="285"/>
      <c r="E43" s="190">
        <v>1742.2</v>
      </c>
      <c r="F43" s="190">
        <v>1742.2</v>
      </c>
      <c r="G43" s="190">
        <v>1742.2</v>
      </c>
    </row>
    <row r="44" spans="1:7" ht="38.25">
      <c r="A44" s="149">
        <v>12</v>
      </c>
      <c r="B44" s="188" t="s">
        <v>39</v>
      </c>
      <c r="C44" s="189" t="s">
        <v>405</v>
      </c>
      <c r="D44" s="189" t="s">
        <v>406</v>
      </c>
      <c r="E44" s="187">
        <v>13</v>
      </c>
      <c r="F44" s="187">
        <v>13</v>
      </c>
      <c r="G44" s="187">
        <v>13</v>
      </c>
    </row>
    <row r="45" spans="1:7" ht="12.75">
      <c r="A45" s="149"/>
      <c r="B45" s="280" t="s">
        <v>277</v>
      </c>
      <c r="C45" s="281"/>
      <c r="D45" s="282"/>
      <c r="E45" s="190">
        <v>2270.1</v>
      </c>
      <c r="F45" s="190">
        <v>2270.1</v>
      </c>
      <c r="G45" s="190">
        <v>2270.1</v>
      </c>
    </row>
    <row r="46" spans="1:7" ht="63.75">
      <c r="A46" s="149">
        <v>13</v>
      </c>
      <c r="B46" s="150" t="s">
        <v>40</v>
      </c>
      <c r="C46" s="150" t="s">
        <v>405</v>
      </c>
      <c r="D46" s="150" t="s">
        <v>406</v>
      </c>
      <c r="E46" s="176">
        <v>22</v>
      </c>
      <c r="F46" s="176">
        <v>22</v>
      </c>
      <c r="G46" s="176">
        <v>22</v>
      </c>
    </row>
    <row r="47" spans="1:7" ht="12.75">
      <c r="A47" s="149"/>
      <c r="B47" s="280" t="s">
        <v>277</v>
      </c>
      <c r="C47" s="281"/>
      <c r="D47" s="282"/>
      <c r="E47" s="190">
        <v>1005.9</v>
      </c>
      <c r="F47" s="190">
        <v>1005.9</v>
      </c>
      <c r="G47" s="190">
        <v>1005.9</v>
      </c>
    </row>
    <row r="48" spans="1:7" ht="51">
      <c r="A48" s="149">
        <v>14</v>
      </c>
      <c r="B48" s="150" t="s">
        <v>407</v>
      </c>
      <c r="C48" s="150" t="s">
        <v>403</v>
      </c>
      <c r="D48" s="150" t="s">
        <v>404</v>
      </c>
      <c r="E48" s="176">
        <v>20</v>
      </c>
      <c r="F48" s="176">
        <v>20</v>
      </c>
      <c r="G48" s="176">
        <v>20</v>
      </c>
    </row>
    <row r="49" spans="1:7" ht="12.75">
      <c r="A49" s="149"/>
      <c r="B49" s="280" t="s">
        <v>277</v>
      </c>
      <c r="C49" s="281"/>
      <c r="D49" s="282"/>
      <c r="E49" s="190">
        <v>886</v>
      </c>
      <c r="F49" s="190">
        <v>886</v>
      </c>
      <c r="G49" s="190">
        <v>886</v>
      </c>
    </row>
    <row r="50" spans="1:7" ht="89.25">
      <c r="A50" s="149">
        <v>15</v>
      </c>
      <c r="B50" s="150" t="s">
        <v>408</v>
      </c>
      <c r="C50" s="150" t="s">
        <v>403</v>
      </c>
      <c r="D50" s="150" t="s">
        <v>404</v>
      </c>
      <c r="E50" s="176">
        <v>2</v>
      </c>
      <c r="F50" s="176">
        <v>2</v>
      </c>
      <c r="G50" s="176">
        <v>2</v>
      </c>
    </row>
    <row r="51" spans="1:7" ht="12.75">
      <c r="A51" s="149"/>
      <c r="B51" s="280" t="s">
        <v>277</v>
      </c>
      <c r="C51" s="281"/>
      <c r="D51" s="282"/>
      <c r="E51" s="190">
        <v>242.9</v>
      </c>
      <c r="F51" s="190">
        <v>242.9</v>
      </c>
      <c r="G51" s="190">
        <v>242.9</v>
      </c>
    </row>
    <row r="52" spans="1:7" ht="38.25">
      <c r="A52" s="149">
        <v>16</v>
      </c>
      <c r="B52" s="150" t="s">
        <v>409</v>
      </c>
      <c r="C52" s="150" t="s">
        <v>410</v>
      </c>
      <c r="D52" s="150" t="s">
        <v>404</v>
      </c>
      <c r="E52" s="176">
        <v>20</v>
      </c>
      <c r="F52" s="176">
        <v>20</v>
      </c>
      <c r="G52" s="176">
        <v>20</v>
      </c>
    </row>
    <row r="53" spans="1:7" ht="16.5" customHeight="1">
      <c r="A53" s="149"/>
      <c r="B53" s="280" t="s">
        <v>277</v>
      </c>
      <c r="C53" s="281"/>
      <c r="D53" s="282"/>
      <c r="E53" s="190">
        <v>242.9</v>
      </c>
      <c r="F53" s="190">
        <v>242.9</v>
      </c>
      <c r="G53" s="190">
        <v>242.9</v>
      </c>
    </row>
    <row r="55" ht="15.75">
      <c r="A55" s="63" t="s">
        <v>398</v>
      </c>
    </row>
    <row r="382" ht="12.75"/>
  </sheetData>
  <sheetProtection/>
  <mergeCells count="36">
    <mergeCell ref="B34:D34"/>
    <mergeCell ref="B51:D51"/>
    <mergeCell ref="A35:A36"/>
    <mergeCell ref="B35:B36"/>
    <mergeCell ref="A40:A42"/>
    <mergeCell ref="B45:D45"/>
    <mergeCell ref="B13:D13"/>
    <mergeCell ref="B21:D21"/>
    <mergeCell ref="A18:A20"/>
    <mergeCell ref="B53:D53"/>
    <mergeCell ref="B37:D37"/>
    <mergeCell ref="B39:D39"/>
    <mergeCell ref="B43:D43"/>
    <mergeCell ref="B47:D47"/>
    <mergeCell ref="B49:D49"/>
    <mergeCell ref="B40:B42"/>
    <mergeCell ref="A14:A16"/>
    <mergeCell ref="B14:B16"/>
    <mergeCell ref="B18:B20"/>
    <mergeCell ref="A30:A33"/>
    <mergeCell ref="B30:B33"/>
    <mergeCell ref="B17:D17"/>
    <mergeCell ref="B23:D23"/>
    <mergeCell ref="B25:D25"/>
    <mergeCell ref="B27:D27"/>
    <mergeCell ref="B29:D29"/>
    <mergeCell ref="A9:A12"/>
    <mergeCell ref="F1:G1"/>
    <mergeCell ref="A3:G3"/>
    <mergeCell ref="A4:G4"/>
    <mergeCell ref="A6:A7"/>
    <mergeCell ref="B6:B7"/>
    <mergeCell ref="C6:C7"/>
    <mergeCell ref="D6:D7"/>
    <mergeCell ref="E6:G6"/>
    <mergeCell ref="B9:B12"/>
  </mergeCells>
  <hyperlinks>
    <hyperlink ref="C6" location="P382" display="P382"/>
  </hyperlink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31"/>
  <sheetViews>
    <sheetView view="pageBreakPreview" zoomScale="90" zoomScaleNormal="79" zoomScaleSheetLayoutView="90" workbookViewId="0" topLeftCell="A1">
      <pane ySplit="7" topLeftCell="A8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6.25390625" style="54" customWidth="1"/>
    <col min="2" max="2" width="79.125" style="1" customWidth="1"/>
    <col min="3" max="3" width="12.00390625" style="1" customWidth="1"/>
    <col min="4" max="4" width="15.75390625" style="1" customWidth="1"/>
    <col min="5" max="5" width="10.625" style="1" customWidth="1"/>
    <col min="6" max="16384" width="9.125" style="1" customWidth="1"/>
  </cols>
  <sheetData>
    <row r="1" spans="1:8" ht="52.5" customHeight="1">
      <c r="A1" s="46"/>
      <c r="B1" s="20"/>
      <c r="C1" s="294" t="s">
        <v>319</v>
      </c>
      <c r="D1" s="294"/>
      <c r="E1" s="294"/>
      <c r="F1" s="294"/>
      <c r="G1" s="294"/>
      <c r="H1" s="294"/>
    </row>
    <row r="2" spans="1:8" ht="37.5" customHeight="1">
      <c r="A2" s="231" t="s">
        <v>430</v>
      </c>
      <c r="B2" s="231"/>
      <c r="C2" s="231"/>
      <c r="D2" s="231"/>
      <c r="E2" s="231"/>
      <c r="F2" s="231"/>
      <c r="G2" s="231"/>
      <c r="H2" s="231"/>
    </row>
    <row r="3" spans="1:8" ht="37.5" customHeight="1">
      <c r="A3" s="302" t="s">
        <v>28</v>
      </c>
      <c r="B3" s="207" t="s">
        <v>180</v>
      </c>
      <c r="C3" s="295" t="s">
        <v>26</v>
      </c>
      <c r="D3" s="295" t="s">
        <v>120</v>
      </c>
      <c r="E3" s="207" t="s">
        <v>82</v>
      </c>
      <c r="F3" s="207"/>
      <c r="G3" s="207"/>
      <c r="H3" s="207"/>
    </row>
    <row r="4" spans="1:8" ht="45" customHeight="1">
      <c r="A4" s="303"/>
      <c r="B4" s="207"/>
      <c r="C4" s="296"/>
      <c r="D4" s="296"/>
      <c r="E4" s="21" t="s">
        <v>81</v>
      </c>
      <c r="F4" s="21" t="s">
        <v>274</v>
      </c>
      <c r="G4" s="21" t="s">
        <v>63</v>
      </c>
      <c r="H4" s="21" t="s">
        <v>65</v>
      </c>
    </row>
    <row r="5" spans="1:8" ht="25.5" customHeight="1">
      <c r="A5" s="303"/>
      <c r="B5" s="207"/>
      <c r="C5" s="296"/>
      <c r="D5" s="296"/>
      <c r="E5" s="295" t="s">
        <v>115</v>
      </c>
      <c r="F5" s="254" t="s">
        <v>116</v>
      </c>
      <c r="G5" s="254" t="s">
        <v>117</v>
      </c>
      <c r="H5" s="254" t="s">
        <v>118</v>
      </c>
    </row>
    <row r="6" spans="1:8" ht="25.5" customHeight="1">
      <c r="A6" s="303"/>
      <c r="B6" s="207"/>
      <c r="C6" s="296"/>
      <c r="D6" s="296"/>
      <c r="E6" s="296"/>
      <c r="F6" s="255"/>
      <c r="G6" s="255"/>
      <c r="H6" s="255"/>
    </row>
    <row r="7" spans="1:8" ht="25.5" customHeight="1">
      <c r="A7" s="304"/>
      <c r="B7" s="207"/>
      <c r="C7" s="297"/>
      <c r="D7" s="297"/>
      <c r="E7" s="297"/>
      <c r="F7" s="258"/>
      <c r="G7" s="258"/>
      <c r="H7" s="258"/>
    </row>
    <row r="8" spans="1:8" ht="53.25" customHeight="1">
      <c r="A8" s="305" t="s">
        <v>332</v>
      </c>
      <c r="B8" s="306"/>
      <c r="C8" s="306"/>
      <c r="D8" s="306"/>
      <c r="E8" s="306"/>
      <c r="F8" s="306"/>
      <c r="G8" s="306"/>
      <c r="H8" s="306"/>
    </row>
    <row r="9" spans="1:8" ht="33" customHeight="1">
      <c r="A9" s="300" t="s">
        <v>333</v>
      </c>
      <c r="B9" s="301"/>
      <c r="C9" s="301"/>
      <c r="D9" s="301"/>
      <c r="E9" s="301"/>
      <c r="F9" s="301"/>
      <c r="G9" s="301"/>
      <c r="H9" s="301"/>
    </row>
    <row r="10" spans="1:8" ht="58.5" customHeight="1">
      <c r="A10" s="62" t="s">
        <v>201</v>
      </c>
      <c r="B10" s="166" t="s">
        <v>125</v>
      </c>
      <c r="C10" s="53" t="s">
        <v>25</v>
      </c>
      <c r="D10" s="132" t="s">
        <v>23</v>
      </c>
      <c r="E10" s="133">
        <v>485.6</v>
      </c>
      <c r="F10" s="133">
        <v>485.6</v>
      </c>
      <c r="G10" s="133">
        <v>485.6</v>
      </c>
      <c r="H10" s="133">
        <v>485.6</v>
      </c>
    </row>
    <row r="11" spans="1:8" ht="84" customHeight="1">
      <c r="A11" s="25" t="s">
        <v>172</v>
      </c>
      <c r="B11" s="106" t="s">
        <v>335</v>
      </c>
      <c r="C11" s="53" t="s">
        <v>25</v>
      </c>
      <c r="D11" s="132" t="s">
        <v>23</v>
      </c>
      <c r="E11" s="129">
        <v>0</v>
      </c>
      <c r="F11" s="129">
        <v>25</v>
      </c>
      <c r="G11" s="53">
        <v>50</v>
      </c>
      <c r="H11" s="53">
        <v>100</v>
      </c>
    </row>
    <row r="12" spans="1:8" ht="105.75" customHeight="1">
      <c r="A12" s="25" t="s">
        <v>208</v>
      </c>
      <c r="B12" s="50" t="s">
        <v>259</v>
      </c>
      <c r="C12" s="13" t="s">
        <v>25</v>
      </c>
      <c r="D12" s="27" t="s">
        <v>23</v>
      </c>
      <c r="E12" s="121">
        <v>100</v>
      </c>
      <c r="F12" s="130">
        <v>100</v>
      </c>
      <c r="G12" s="13">
        <v>100</v>
      </c>
      <c r="H12" s="13">
        <v>100</v>
      </c>
    </row>
    <row r="13" spans="1:8" ht="45.75" customHeight="1">
      <c r="A13" s="298" t="s">
        <v>395</v>
      </c>
      <c r="B13" s="299"/>
      <c r="C13" s="299"/>
      <c r="D13" s="299"/>
      <c r="E13" s="299"/>
      <c r="F13" s="299"/>
      <c r="G13" s="299"/>
      <c r="H13" s="299"/>
    </row>
    <row r="14" spans="1:8" ht="85.5" customHeight="1">
      <c r="A14" s="25" t="s">
        <v>149</v>
      </c>
      <c r="B14" s="50" t="s">
        <v>260</v>
      </c>
      <c r="C14" s="21" t="s">
        <v>25</v>
      </c>
      <c r="D14" s="27" t="s">
        <v>22</v>
      </c>
      <c r="E14" s="117">
        <v>0</v>
      </c>
      <c r="F14" s="117">
        <v>0</v>
      </c>
      <c r="G14" s="117">
        <v>0</v>
      </c>
      <c r="H14" s="117">
        <v>0</v>
      </c>
    </row>
    <row r="15" spans="1:8" ht="74.25" customHeight="1">
      <c r="A15" s="25" t="s">
        <v>202</v>
      </c>
      <c r="B15" s="50" t="s">
        <v>328</v>
      </c>
      <c r="C15" s="21" t="s">
        <v>25</v>
      </c>
      <c r="D15" s="27" t="s">
        <v>22</v>
      </c>
      <c r="E15" s="52">
        <v>100</v>
      </c>
      <c r="F15" s="28">
        <v>100</v>
      </c>
      <c r="G15" s="28">
        <v>100</v>
      </c>
      <c r="H15" s="28">
        <v>100</v>
      </c>
    </row>
    <row r="16" spans="1:8" ht="63.75" customHeight="1">
      <c r="A16" s="25" t="s">
        <v>203</v>
      </c>
      <c r="B16" s="50" t="s">
        <v>229</v>
      </c>
      <c r="C16" s="13" t="s">
        <v>25</v>
      </c>
      <c r="D16" s="21" t="s">
        <v>23</v>
      </c>
      <c r="E16" s="28">
        <v>0</v>
      </c>
      <c r="F16" s="29">
        <v>0</v>
      </c>
      <c r="G16" s="29">
        <v>0</v>
      </c>
      <c r="H16" s="29">
        <v>0</v>
      </c>
    </row>
    <row r="17" spans="1:8" ht="72.75" customHeight="1">
      <c r="A17" s="25" t="s">
        <v>173</v>
      </c>
      <c r="B17" s="50" t="s">
        <v>20</v>
      </c>
      <c r="C17" s="21" t="s">
        <v>25</v>
      </c>
      <c r="D17" s="21" t="s">
        <v>23</v>
      </c>
      <c r="E17" s="13">
        <v>5.7</v>
      </c>
      <c r="F17" s="10">
        <v>5.7</v>
      </c>
      <c r="G17" s="10">
        <v>5.7</v>
      </c>
      <c r="H17" s="13">
        <v>5.7</v>
      </c>
    </row>
    <row r="18" spans="1:8" s="51" customFormat="1" ht="68.25" customHeight="1">
      <c r="A18" s="25" t="s">
        <v>123</v>
      </c>
      <c r="B18" s="50" t="s">
        <v>329</v>
      </c>
      <c r="C18" s="26" t="s">
        <v>25</v>
      </c>
      <c r="D18" s="48" t="s">
        <v>22</v>
      </c>
      <c r="E18" s="29">
        <v>50</v>
      </c>
      <c r="F18" s="10">
        <v>50</v>
      </c>
      <c r="G18" s="10">
        <v>67</v>
      </c>
      <c r="H18" s="10">
        <v>83</v>
      </c>
    </row>
    <row r="19" spans="1:8" ht="65.25" customHeight="1">
      <c r="A19" s="25" t="s">
        <v>150</v>
      </c>
      <c r="B19" s="50" t="s">
        <v>330</v>
      </c>
      <c r="C19" s="26" t="s">
        <v>25</v>
      </c>
      <c r="D19" s="21" t="s">
        <v>23</v>
      </c>
      <c r="E19" s="52">
        <v>50</v>
      </c>
      <c r="F19" s="26">
        <v>67</v>
      </c>
      <c r="G19" s="26">
        <v>83</v>
      </c>
      <c r="H19" s="26">
        <v>100</v>
      </c>
    </row>
    <row r="20" spans="1:8" ht="82.5" customHeight="1">
      <c r="A20" s="25" t="s">
        <v>210</v>
      </c>
      <c r="B20" s="50" t="s">
        <v>194</v>
      </c>
      <c r="C20" s="26" t="s">
        <v>25</v>
      </c>
      <c r="D20" s="21" t="s">
        <v>23</v>
      </c>
      <c r="E20" s="13">
        <v>100</v>
      </c>
      <c r="F20" s="21">
        <v>100</v>
      </c>
      <c r="G20" s="21">
        <v>100</v>
      </c>
      <c r="H20" s="26">
        <v>100</v>
      </c>
    </row>
    <row r="21" spans="1:8" ht="85.5" customHeight="1">
      <c r="A21" s="25" t="s">
        <v>211</v>
      </c>
      <c r="B21" s="97" t="s">
        <v>261</v>
      </c>
      <c r="C21" s="21" t="s">
        <v>25</v>
      </c>
      <c r="D21" s="21" t="s">
        <v>23</v>
      </c>
      <c r="E21" s="13">
        <v>100</v>
      </c>
      <c r="F21" s="21">
        <v>100</v>
      </c>
      <c r="G21" s="21">
        <v>100</v>
      </c>
      <c r="H21" s="21">
        <v>100</v>
      </c>
    </row>
    <row r="22" spans="1:4" ht="44.25" customHeight="1">
      <c r="A22" s="298" t="s">
        <v>256</v>
      </c>
      <c r="B22" s="299"/>
      <c r="C22" s="299"/>
      <c r="D22" s="161"/>
    </row>
    <row r="23" spans="1:8" ht="58.5" customHeight="1">
      <c r="A23" s="47" t="s">
        <v>214</v>
      </c>
      <c r="B23" s="97" t="s">
        <v>126</v>
      </c>
      <c r="C23" s="13" t="s">
        <v>25</v>
      </c>
      <c r="D23" s="21" t="s">
        <v>23</v>
      </c>
      <c r="E23" s="21">
        <v>70.8</v>
      </c>
      <c r="F23" s="21">
        <v>70.8</v>
      </c>
      <c r="G23" s="21">
        <v>70.9</v>
      </c>
      <c r="H23" s="21">
        <v>71</v>
      </c>
    </row>
    <row r="24" spans="1:6" ht="42" customHeight="1">
      <c r="A24" s="292" t="s">
        <v>199</v>
      </c>
      <c r="B24" s="293"/>
      <c r="C24" s="293"/>
      <c r="D24" s="293"/>
      <c r="E24" s="293"/>
      <c r="F24" s="293"/>
    </row>
    <row r="25" spans="1:8" ht="31.5">
      <c r="A25" s="30" t="s">
        <v>213</v>
      </c>
      <c r="B25" s="97" t="s">
        <v>313</v>
      </c>
      <c r="C25" s="21" t="s">
        <v>25</v>
      </c>
      <c r="D25" s="21" t="s">
        <v>23</v>
      </c>
      <c r="E25" s="27">
        <v>81.2</v>
      </c>
      <c r="F25" s="27">
        <v>81.3</v>
      </c>
      <c r="G25" s="27">
        <v>81.4</v>
      </c>
      <c r="H25" s="27">
        <v>81.5</v>
      </c>
    </row>
    <row r="26" spans="1:5" ht="20.25" customHeight="1">
      <c r="A26" s="69"/>
      <c r="B26" s="56"/>
      <c r="C26" s="57"/>
      <c r="D26" s="57"/>
      <c r="E26" s="57"/>
    </row>
    <row r="27" spans="1:6" ht="26.25" customHeight="1">
      <c r="A27" s="292" t="s">
        <v>334</v>
      </c>
      <c r="B27" s="293"/>
      <c r="C27" s="293"/>
      <c r="D27" s="293"/>
      <c r="E27" s="293"/>
      <c r="F27" s="293"/>
    </row>
    <row r="28" spans="1:8" ht="31.5">
      <c r="A28" s="30" t="s">
        <v>322</v>
      </c>
      <c r="B28" s="97" t="s">
        <v>348</v>
      </c>
      <c r="C28" s="21" t="s">
        <v>25</v>
      </c>
      <c r="D28" s="21" t="s">
        <v>23</v>
      </c>
      <c r="E28" s="21">
        <v>89.9</v>
      </c>
      <c r="F28" s="27">
        <v>89.9</v>
      </c>
      <c r="G28" s="27">
        <v>90.2</v>
      </c>
      <c r="H28" s="27">
        <v>90.2</v>
      </c>
    </row>
    <row r="29" spans="1:8" ht="31.5">
      <c r="A29" s="30" t="s">
        <v>373</v>
      </c>
      <c r="B29" s="97" t="s">
        <v>390</v>
      </c>
      <c r="C29" s="21" t="s">
        <v>25</v>
      </c>
      <c r="D29" s="21" t="s">
        <v>23</v>
      </c>
      <c r="E29" s="21">
        <v>238</v>
      </c>
      <c r="F29" s="21">
        <v>238</v>
      </c>
      <c r="G29" s="21">
        <v>238</v>
      </c>
      <c r="H29" s="21">
        <v>238</v>
      </c>
    </row>
    <row r="31" s="148" customFormat="1" ht="15.75">
      <c r="A31" s="63" t="s">
        <v>398</v>
      </c>
    </row>
  </sheetData>
  <sheetProtection/>
  <mergeCells count="17">
    <mergeCell ref="A13:H13"/>
    <mergeCell ref="E3:H3"/>
    <mergeCell ref="D3:D7"/>
    <mergeCell ref="C3:C7"/>
    <mergeCell ref="B3:B7"/>
    <mergeCell ref="A3:A7"/>
    <mergeCell ref="A8:H8"/>
    <mergeCell ref="A27:F27"/>
    <mergeCell ref="C1:H1"/>
    <mergeCell ref="E5:E7"/>
    <mergeCell ref="H5:H7"/>
    <mergeCell ref="G5:G7"/>
    <mergeCell ref="F5:F7"/>
    <mergeCell ref="A24:F24"/>
    <mergeCell ref="A22:C22"/>
    <mergeCell ref="A9:H9"/>
    <mergeCell ref="A2:H2"/>
  </mergeCells>
  <printOptions/>
  <pageMargins left="0.5118110236220472" right="0.5118110236220472" top="0.5511811023622047" bottom="0.35433070866141736" header="0.31496062992125984" footer="0.31496062992125984"/>
  <pageSetup fitToHeight="3" fitToWidth="1" horizontalDpi="600" verticalDpi="600" orientation="landscape" paperSize="9" scale="86" r:id="rId3"/>
  <headerFooter differentFirst="1">
    <oddHeader>&amp;C&amp;P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78"/>
  <sheetViews>
    <sheetView tabSelected="1" view="pageBreakPreview" zoomScale="80" zoomScaleSheetLayoutView="80" workbookViewId="0" topLeftCell="A13">
      <selection activeCell="I33" sqref="I33"/>
    </sheetView>
  </sheetViews>
  <sheetFormatPr defaultColWidth="9.00390625" defaultRowHeight="12.75"/>
  <cols>
    <col min="1" max="1" width="13.00390625" style="6" customWidth="1"/>
    <col min="2" max="2" width="80.625" style="68" customWidth="1"/>
    <col min="3" max="3" width="21.875" style="51" customWidth="1"/>
    <col min="4" max="5" width="9.125" style="7" customWidth="1"/>
    <col min="6" max="6" width="15.25390625" style="7" customWidth="1"/>
    <col min="7" max="7" width="7.375" style="7" customWidth="1"/>
    <col min="8" max="10" width="15.625" style="103" customWidth="1"/>
    <col min="11" max="11" width="19.125" style="103" customWidth="1"/>
    <col min="12" max="12" width="54.25390625" style="1" customWidth="1"/>
    <col min="13" max="13" width="12.00390625" style="1" customWidth="1"/>
    <col min="14" max="14" width="15.375" style="1" customWidth="1"/>
    <col min="15" max="15" width="21.125" style="1" customWidth="1"/>
    <col min="16" max="16384" width="9.125" style="1" customWidth="1"/>
  </cols>
  <sheetData>
    <row r="1" spans="1:15" s="3" customFormat="1" ht="60" customHeight="1">
      <c r="A1" s="2"/>
      <c r="B1" s="109"/>
      <c r="C1" s="58"/>
      <c r="D1" s="4"/>
      <c r="E1" s="4"/>
      <c r="F1" s="4"/>
      <c r="G1" s="4"/>
      <c r="H1" s="101"/>
      <c r="I1" s="101"/>
      <c r="J1" s="101"/>
      <c r="K1" s="311" t="s">
        <v>345</v>
      </c>
      <c r="L1" s="311"/>
      <c r="M1" s="311"/>
      <c r="N1" s="311"/>
      <c r="O1" s="112"/>
    </row>
    <row r="2" spans="1:12" s="3" customFormat="1" ht="23.25" customHeight="1">
      <c r="A2" s="314" t="s">
        <v>141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s="3" customFormat="1" ht="23.25" customHeight="1">
      <c r="A3" s="256" t="s">
        <v>28</v>
      </c>
      <c r="B3" s="256" t="s">
        <v>35</v>
      </c>
      <c r="C3" s="256" t="s">
        <v>132</v>
      </c>
      <c r="D3" s="256" t="s">
        <v>131</v>
      </c>
      <c r="E3" s="256"/>
      <c r="F3" s="256"/>
      <c r="G3" s="256"/>
      <c r="H3" s="323" t="s">
        <v>89</v>
      </c>
      <c r="I3" s="323"/>
      <c r="J3" s="323"/>
      <c r="K3" s="323"/>
      <c r="L3" s="256" t="s">
        <v>157</v>
      </c>
    </row>
    <row r="4" spans="1:12" s="3" customFormat="1" ht="57.75" customHeight="1">
      <c r="A4" s="256"/>
      <c r="B4" s="256"/>
      <c r="C4" s="256"/>
      <c r="D4" s="256"/>
      <c r="E4" s="256"/>
      <c r="F4" s="256"/>
      <c r="G4" s="256"/>
      <c r="H4" s="324" t="s">
        <v>274</v>
      </c>
      <c r="I4" s="256" t="s">
        <v>63</v>
      </c>
      <c r="J4" s="256" t="s">
        <v>65</v>
      </c>
      <c r="K4" s="315" t="s">
        <v>66</v>
      </c>
      <c r="L4" s="256"/>
    </row>
    <row r="5" spans="1:12" s="3" customFormat="1" ht="24.75" customHeight="1">
      <c r="A5" s="256"/>
      <c r="B5" s="256"/>
      <c r="C5" s="256"/>
      <c r="D5" s="256"/>
      <c r="E5" s="256"/>
      <c r="F5" s="256"/>
      <c r="G5" s="256"/>
      <c r="H5" s="324"/>
      <c r="I5" s="256"/>
      <c r="J5" s="256"/>
      <c r="K5" s="315"/>
      <c r="L5" s="256"/>
    </row>
    <row r="6" spans="1:12" s="3" customFormat="1" ht="42" customHeight="1">
      <c r="A6" s="256"/>
      <c r="B6" s="256"/>
      <c r="C6" s="256"/>
      <c r="D6" s="194" t="s">
        <v>132</v>
      </c>
      <c r="E6" s="10" t="s">
        <v>133</v>
      </c>
      <c r="F6" s="10" t="s">
        <v>134</v>
      </c>
      <c r="G6" s="10" t="s">
        <v>135</v>
      </c>
      <c r="H6" s="66">
        <v>2019</v>
      </c>
      <c r="I6" s="66">
        <v>2020</v>
      </c>
      <c r="J6" s="66">
        <v>2021</v>
      </c>
      <c r="K6" s="315"/>
      <c r="L6" s="256"/>
    </row>
    <row r="7" spans="1:12" ht="26.25" customHeight="1">
      <c r="A7" s="316" t="s">
        <v>332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8"/>
    </row>
    <row r="8" spans="1:12" ht="24" customHeight="1">
      <c r="A8" s="313" t="s">
        <v>333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47.75" customHeight="1">
      <c r="A9" s="25" t="s">
        <v>201</v>
      </c>
      <c r="B9" s="104" t="s">
        <v>166</v>
      </c>
      <c r="C9" s="10" t="s">
        <v>21</v>
      </c>
      <c r="D9" s="66" t="s">
        <v>247</v>
      </c>
      <c r="E9" s="10" t="s">
        <v>151</v>
      </c>
      <c r="F9" s="66" t="s">
        <v>279</v>
      </c>
      <c r="G9" s="66" t="s">
        <v>67</v>
      </c>
      <c r="H9" s="177">
        <v>21387.6</v>
      </c>
      <c r="I9" s="191">
        <v>21387.6</v>
      </c>
      <c r="J9" s="191">
        <v>21387.6</v>
      </c>
      <c r="K9" s="138">
        <f>SUM(H9:J9)</f>
        <v>64162.8</v>
      </c>
      <c r="L9" s="312" t="s">
        <v>336</v>
      </c>
    </row>
    <row r="10" spans="1:12" ht="88.5" customHeight="1">
      <c r="A10" s="25" t="s">
        <v>207</v>
      </c>
      <c r="B10" s="104" t="s">
        <v>386</v>
      </c>
      <c r="C10" s="10" t="s">
        <v>21</v>
      </c>
      <c r="D10" s="66" t="s">
        <v>247</v>
      </c>
      <c r="E10" s="10" t="s">
        <v>151</v>
      </c>
      <c r="F10" s="66" t="s">
        <v>280</v>
      </c>
      <c r="G10" s="10">
        <v>610</v>
      </c>
      <c r="H10" s="177">
        <v>5664.2</v>
      </c>
      <c r="I10" s="177">
        <v>5664.2</v>
      </c>
      <c r="J10" s="177">
        <v>5664.2</v>
      </c>
      <c r="K10" s="138">
        <f aca="true" t="shared" si="0" ref="K10:K27">SUM(H10:J10)</f>
        <v>16992.6</v>
      </c>
      <c r="L10" s="312"/>
    </row>
    <row r="11" spans="1:12" ht="171" customHeight="1">
      <c r="A11" s="25" t="s">
        <v>208</v>
      </c>
      <c r="B11" s="152" t="s">
        <v>306</v>
      </c>
      <c r="C11" s="10" t="s">
        <v>246</v>
      </c>
      <c r="D11" s="66" t="s">
        <v>247</v>
      </c>
      <c r="E11" s="10" t="s">
        <v>221</v>
      </c>
      <c r="F11" s="66" t="s">
        <v>222</v>
      </c>
      <c r="G11" s="10" t="s">
        <v>68</v>
      </c>
      <c r="H11" s="177">
        <v>12465.6</v>
      </c>
      <c r="I11" s="177">
        <v>12465.6</v>
      </c>
      <c r="J11" s="177">
        <v>12465.6</v>
      </c>
      <c r="K11" s="138">
        <f t="shared" si="0"/>
        <v>37396.8</v>
      </c>
      <c r="L11" s="312"/>
    </row>
    <row r="12" spans="1:12" ht="101.25" customHeight="1">
      <c r="A12" s="25" t="s">
        <v>209</v>
      </c>
      <c r="B12" s="152" t="s">
        <v>167</v>
      </c>
      <c r="C12" s="10" t="s">
        <v>21</v>
      </c>
      <c r="D12" s="66" t="s">
        <v>247</v>
      </c>
      <c r="E12" s="10" t="s">
        <v>151</v>
      </c>
      <c r="F12" s="66" t="s">
        <v>281</v>
      </c>
      <c r="G12" s="10" t="s">
        <v>69</v>
      </c>
      <c r="H12" s="177">
        <v>20546.5</v>
      </c>
      <c r="I12" s="177">
        <v>20546.5</v>
      </c>
      <c r="J12" s="177">
        <v>20546.5</v>
      </c>
      <c r="K12" s="138">
        <f t="shared" si="0"/>
        <v>61639.5</v>
      </c>
      <c r="L12" s="312"/>
    </row>
    <row r="13" spans="1:12" ht="226.5" customHeight="1">
      <c r="A13" s="25" t="s">
        <v>296</v>
      </c>
      <c r="B13" s="104" t="s">
        <v>307</v>
      </c>
      <c r="C13" s="10" t="s">
        <v>246</v>
      </c>
      <c r="D13" s="66" t="s">
        <v>247</v>
      </c>
      <c r="E13" s="10" t="s">
        <v>152</v>
      </c>
      <c r="F13" s="66" t="s">
        <v>282</v>
      </c>
      <c r="G13" s="10">
        <v>610</v>
      </c>
      <c r="H13" s="177">
        <v>8.4</v>
      </c>
      <c r="I13" s="138">
        <v>8.4</v>
      </c>
      <c r="J13" s="138">
        <v>8.4</v>
      </c>
      <c r="K13" s="138">
        <f t="shared" si="0"/>
        <v>25.2</v>
      </c>
      <c r="L13" s="164" t="s">
        <v>337</v>
      </c>
    </row>
    <row r="14" spans="1:12" ht="119.25" customHeight="1">
      <c r="A14" s="25" t="s">
        <v>297</v>
      </c>
      <c r="B14" s="65" t="s">
        <v>197</v>
      </c>
      <c r="C14" s="10" t="s">
        <v>246</v>
      </c>
      <c r="D14" s="66" t="s">
        <v>247</v>
      </c>
      <c r="E14" s="10" t="s">
        <v>171</v>
      </c>
      <c r="F14" s="66" t="s">
        <v>283</v>
      </c>
      <c r="G14" s="10" t="s">
        <v>70</v>
      </c>
      <c r="H14" s="177">
        <v>296.1</v>
      </c>
      <c r="I14" s="138">
        <v>296.1</v>
      </c>
      <c r="J14" s="138">
        <v>296.1</v>
      </c>
      <c r="K14" s="138">
        <f t="shared" si="0"/>
        <v>888.3</v>
      </c>
      <c r="L14" s="164" t="s">
        <v>338</v>
      </c>
    </row>
    <row r="15" spans="1:12" ht="130.5" customHeight="1">
      <c r="A15" s="25" t="s">
        <v>298</v>
      </c>
      <c r="B15" s="65" t="s">
        <v>235</v>
      </c>
      <c r="C15" s="10" t="s">
        <v>246</v>
      </c>
      <c r="D15" s="66" t="s">
        <v>247</v>
      </c>
      <c r="E15" s="66" t="s">
        <v>151</v>
      </c>
      <c r="F15" s="66" t="s">
        <v>185</v>
      </c>
      <c r="G15" s="10">
        <v>240</v>
      </c>
      <c r="H15" s="177">
        <v>150</v>
      </c>
      <c r="I15" s="191">
        <v>150</v>
      </c>
      <c r="J15" s="191">
        <v>150</v>
      </c>
      <c r="K15" s="138">
        <f t="shared" si="0"/>
        <v>450</v>
      </c>
      <c r="L15" s="10" t="s">
        <v>314</v>
      </c>
    </row>
    <row r="16" spans="1:12" ht="130.5" customHeight="1">
      <c r="A16" s="25" t="s">
        <v>431</v>
      </c>
      <c r="B16" s="65" t="s">
        <v>42</v>
      </c>
      <c r="C16" s="10" t="s">
        <v>246</v>
      </c>
      <c r="D16" s="66" t="s">
        <v>247</v>
      </c>
      <c r="E16" s="66" t="s">
        <v>432</v>
      </c>
      <c r="F16" s="66" t="s">
        <v>433</v>
      </c>
      <c r="G16" s="10">
        <v>610</v>
      </c>
      <c r="H16" s="177">
        <v>500</v>
      </c>
      <c r="I16" s="138"/>
      <c r="J16" s="138"/>
      <c r="K16" s="138">
        <f t="shared" si="0"/>
        <v>500</v>
      </c>
      <c r="L16" s="10" t="s">
        <v>0</v>
      </c>
    </row>
    <row r="17" spans="1:12" ht="21.75" customHeight="1">
      <c r="A17" s="153" t="s">
        <v>395</v>
      </c>
      <c r="B17" s="154"/>
      <c r="C17" s="154"/>
      <c r="D17" s="154"/>
      <c r="E17" s="154"/>
      <c r="F17" s="154"/>
      <c r="G17" s="154"/>
      <c r="H17" s="178"/>
      <c r="I17" s="155"/>
      <c r="J17" s="155"/>
      <c r="K17" s="138">
        <f t="shared" si="0"/>
        <v>0</v>
      </c>
      <c r="L17" s="154"/>
    </row>
    <row r="18" spans="1:12" ht="138.75" customHeight="1">
      <c r="A18" s="66" t="s">
        <v>149</v>
      </c>
      <c r="B18" s="72" t="s">
        <v>168</v>
      </c>
      <c r="C18" s="10" t="s">
        <v>252</v>
      </c>
      <c r="D18" s="66" t="s">
        <v>247</v>
      </c>
      <c r="E18" s="66" t="s">
        <v>153</v>
      </c>
      <c r="F18" s="66" t="s">
        <v>278</v>
      </c>
      <c r="G18" s="10" t="s">
        <v>71</v>
      </c>
      <c r="H18" s="177">
        <v>22445.4</v>
      </c>
      <c r="I18" s="191">
        <v>22445.4</v>
      </c>
      <c r="J18" s="191">
        <v>22445.4</v>
      </c>
      <c r="K18" s="138">
        <f t="shared" si="0"/>
        <v>67336.2</v>
      </c>
      <c r="L18" s="307" t="s">
        <v>6</v>
      </c>
    </row>
    <row r="19" spans="1:12" ht="72.75" customHeight="1">
      <c r="A19" s="66" t="s">
        <v>202</v>
      </c>
      <c r="B19" s="72" t="s">
        <v>386</v>
      </c>
      <c r="C19" s="10" t="s">
        <v>252</v>
      </c>
      <c r="D19" s="66" t="s">
        <v>247</v>
      </c>
      <c r="E19" s="66" t="s">
        <v>153</v>
      </c>
      <c r="F19" s="66" t="s">
        <v>280</v>
      </c>
      <c r="G19" s="10" t="s">
        <v>72</v>
      </c>
      <c r="H19" s="177">
        <v>2289.7</v>
      </c>
      <c r="I19" s="177">
        <v>2289.7</v>
      </c>
      <c r="J19" s="177">
        <v>2289.7</v>
      </c>
      <c r="K19" s="138">
        <f t="shared" si="0"/>
        <v>6869.1</v>
      </c>
      <c r="L19" s="326"/>
    </row>
    <row r="20" spans="1:12" ht="144.75" customHeight="1">
      <c r="A20" s="66" t="s">
        <v>203</v>
      </c>
      <c r="B20" s="104" t="s">
        <v>305</v>
      </c>
      <c r="C20" s="10" t="s">
        <v>21</v>
      </c>
      <c r="D20" s="66" t="s">
        <v>247</v>
      </c>
      <c r="E20" s="66" t="s">
        <v>153</v>
      </c>
      <c r="F20" s="66" t="s">
        <v>284</v>
      </c>
      <c r="G20" s="10" t="s">
        <v>73</v>
      </c>
      <c r="H20" s="177">
        <v>96724.2</v>
      </c>
      <c r="I20" s="177">
        <v>96724.2</v>
      </c>
      <c r="J20" s="177">
        <v>96724.2</v>
      </c>
      <c r="K20" s="138">
        <f t="shared" si="0"/>
        <v>290172.6</v>
      </c>
      <c r="L20" s="326"/>
    </row>
    <row r="21" spans="1:12" ht="167.25" customHeight="1">
      <c r="A21" s="66" t="s">
        <v>173</v>
      </c>
      <c r="B21" s="152" t="s">
        <v>304</v>
      </c>
      <c r="C21" s="10" t="s">
        <v>246</v>
      </c>
      <c r="D21" s="66" t="s">
        <v>247</v>
      </c>
      <c r="E21" s="10" t="s">
        <v>224</v>
      </c>
      <c r="F21" s="66" t="s">
        <v>223</v>
      </c>
      <c r="G21" s="10" t="s">
        <v>73</v>
      </c>
      <c r="H21" s="177">
        <v>13001.6</v>
      </c>
      <c r="I21" s="177">
        <v>13001.6</v>
      </c>
      <c r="J21" s="177">
        <v>13001.6</v>
      </c>
      <c r="K21" s="138">
        <f t="shared" si="0"/>
        <v>39004.8</v>
      </c>
      <c r="L21" s="308"/>
    </row>
    <row r="22" spans="1:12" ht="183.75" customHeight="1">
      <c r="A22" s="66" t="s">
        <v>123</v>
      </c>
      <c r="B22" s="95" t="s">
        <v>303</v>
      </c>
      <c r="C22" s="10" t="s">
        <v>246</v>
      </c>
      <c r="D22" s="66" t="s">
        <v>247</v>
      </c>
      <c r="E22" s="66" t="s">
        <v>152</v>
      </c>
      <c r="F22" s="66" t="s">
        <v>285</v>
      </c>
      <c r="G22" s="10" t="s">
        <v>74</v>
      </c>
      <c r="H22" s="177">
        <v>5753.8</v>
      </c>
      <c r="I22" s="177">
        <v>5753.8</v>
      </c>
      <c r="J22" s="177">
        <v>5753.8</v>
      </c>
      <c r="K22" s="138">
        <f t="shared" si="0"/>
        <v>17261.4</v>
      </c>
      <c r="L22" s="164" t="s">
        <v>4</v>
      </c>
    </row>
    <row r="23" spans="1:12" ht="167.25" customHeight="1">
      <c r="A23" s="66" t="s">
        <v>150</v>
      </c>
      <c r="B23" s="72" t="s">
        <v>288</v>
      </c>
      <c r="C23" s="10" t="s">
        <v>252</v>
      </c>
      <c r="D23" s="66" t="s">
        <v>247</v>
      </c>
      <c r="E23" s="66" t="s">
        <v>153</v>
      </c>
      <c r="F23" s="66" t="s">
        <v>287</v>
      </c>
      <c r="G23" s="10" t="s">
        <v>439</v>
      </c>
      <c r="H23" s="177">
        <v>7581.6</v>
      </c>
      <c r="I23" s="191">
        <v>7581.6</v>
      </c>
      <c r="J23" s="191">
        <v>7581.6</v>
      </c>
      <c r="K23" s="138">
        <f t="shared" si="0"/>
        <v>22744.8</v>
      </c>
      <c r="L23" s="164" t="s">
        <v>5</v>
      </c>
    </row>
    <row r="24" spans="1:12" ht="109.5" customHeight="1">
      <c r="A24" s="66" t="s">
        <v>210</v>
      </c>
      <c r="B24" s="65" t="s">
        <v>124</v>
      </c>
      <c r="C24" s="10" t="s">
        <v>246</v>
      </c>
      <c r="D24" s="66" t="s">
        <v>247</v>
      </c>
      <c r="E24" s="66" t="s">
        <v>153</v>
      </c>
      <c r="F24" s="66" t="s">
        <v>434</v>
      </c>
      <c r="G24" s="10">
        <v>610</v>
      </c>
      <c r="H24" s="177">
        <v>40</v>
      </c>
      <c r="I24" s="138">
        <v>40</v>
      </c>
      <c r="J24" s="138">
        <v>40</v>
      </c>
      <c r="K24" s="138">
        <f t="shared" si="0"/>
        <v>120</v>
      </c>
      <c r="L24" s="164" t="s">
        <v>339</v>
      </c>
    </row>
    <row r="25" spans="1:12" ht="98.25" customHeight="1">
      <c r="A25" s="66" t="s">
        <v>211</v>
      </c>
      <c r="B25" s="104" t="s">
        <v>396</v>
      </c>
      <c r="C25" s="10" t="s">
        <v>198</v>
      </c>
      <c r="D25" s="66" t="s">
        <v>247</v>
      </c>
      <c r="E25" s="66" t="s">
        <v>156</v>
      </c>
      <c r="F25" s="66" t="s">
        <v>286</v>
      </c>
      <c r="G25" s="66" t="s">
        <v>75</v>
      </c>
      <c r="H25" s="177">
        <v>20</v>
      </c>
      <c r="I25" s="192">
        <v>20</v>
      </c>
      <c r="J25" s="192">
        <v>20</v>
      </c>
      <c r="K25" s="138">
        <f t="shared" si="0"/>
        <v>60</v>
      </c>
      <c r="L25" s="10" t="s">
        <v>234</v>
      </c>
    </row>
    <row r="26" spans="1:12" ht="98.25" customHeight="1">
      <c r="A26" s="66" t="s">
        <v>212</v>
      </c>
      <c r="B26" s="104" t="s">
        <v>315</v>
      </c>
      <c r="C26" s="10" t="s">
        <v>246</v>
      </c>
      <c r="D26" s="66" t="s">
        <v>247</v>
      </c>
      <c r="E26" s="66" t="s">
        <v>436</v>
      </c>
      <c r="F26" s="66" t="s">
        <v>295</v>
      </c>
      <c r="G26" s="66" t="s">
        <v>75</v>
      </c>
      <c r="H26" s="177">
        <v>150</v>
      </c>
      <c r="I26" s="191">
        <v>150</v>
      </c>
      <c r="J26" s="191">
        <v>150</v>
      </c>
      <c r="K26" s="138">
        <f t="shared" si="0"/>
        <v>450</v>
      </c>
      <c r="L26" s="10" t="s">
        <v>316</v>
      </c>
    </row>
    <row r="27" spans="1:12" ht="197.25" customHeight="1">
      <c r="A27" s="66" t="s">
        <v>437</v>
      </c>
      <c r="B27" s="104" t="s">
        <v>1</v>
      </c>
      <c r="C27" s="10" t="s">
        <v>246</v>
      </c>
      <c r="D27" s="66" t="s">
        <v>247</v>
      </c>
      <c r="E27" s="66" t="s">
        <v>436</v>
      </c>
      <c r="F27" s="66" t="s">
        <v>438</v>
      </c>
      <c r="G27" s="66" t="s">
        <v>75</v>
      </c>
      <c r="H27" s="177">
        <v>1000</v>
      </c>
      <c r="I27" s="191">
        <v>1000</v>
      </c>
      <c r="J27" s="191">
        <v>1000</v>
      </c>
      <c r="K27" s="138">
        <f t="shared" si="0"/>
        <v>3000</v>
      </c>
      <c r="L27" s="10" t="s">
        <v>3</v>
      </c>
    </row>
    <row r="28" spans="1:12" s="64" customFormat="1" ht="30" customHeight="1">
      <c r="A28" s="156" t="s">
        <v>256</v>
      </c>
      <c r="B28" s="156" t="s">
        <v>76</v>
      </c>
      <c r="C28" s="156"/>
      <c r="D28" s="156"/>
      <c r="E28" s="156"/>
      <c r="F28" s="156"/>
      <c r="G28" s="156"/>
      <c r="H28" s="179"/>
      <c r="I28" s="157"/>
      <c r="J28" s="157"/>
      <c r="K28" s="138"/>
      <c r="L28" s="156"/>
    </row>
    <row r="29" spans="1:12" s="64" customFormat="1" ht="123.75" customHeight="1">
      <c r="A29" s="25" t="s">
        <v>214</v>
      </c>
      <c r="B29" s="61" t="s">
        <v>2</v>
      </c>
      <c r="C29" s="9" t="s">
        <v>198</v>
      </c>
      <c r="D29" s="35">
        <v>137</v>
      </c>
      <c r="E29" s="35" t="s">
        <v>156</v>
      </c>
      <c r="F29" s="66" t="s">
        <v>289</v>
      </c>
      <c r="G29" s="35">
        <v>240</v>
      </c>
      <c r="H29" s="177">
        <v>140</v>
      </c>
      <c r="I29" s="191">
        <v>140</v>
      </c>
      <c r="J29" s="191">
        <v>140</v>
      </c>
      <c r="K29" s="138">
        <f>SUM(H29:J29)</f>
        <v>420</v>
      </c>
      <c r="L29" s="10" t="s">
        <v>317</v>
      </c>
    </row>
    <row r="30" spans="1:12" ht="123.75" customHeight="1">
      <c r="A30" s="25" t="s">
        <v>204</v>
      </c>
      <c r="B30" s="61" t="s">
        <v>188</v>
      </c>
      <c r="C30" s="9" t="s">
        <v>246</v>
      </c>
      <c r="D30" s="66" t="s">
        <v>247</v>
      </c>
      <c r="E30" s="66" t="s">
        <v>156</v>
      </c>
      <c r="F30" s="66" t="s">
        <v>290</v>
      </c>
      <c r="G30" s="66" t="s">
        <v>75</v>
      </c>
      <c r="H30" s="177">
        <v>30</v>
      </c>
      <c r="I30" s="191">
        <v>30</v>
      </c>
      <c r="J30" s="191">
        <v>30</v>
      </c>
      <c r="K30" s="138">
        <f>SUM(H30:J30)</f>
        <v>90</v>
      </c>
      <c r="L30" s="10" t="s">
        <v>15</v>
      </c>
    </row>
    <row r="31" spans="1:12" ht="24.75" customHeight="1">
      <c r="A31" s="313" t="s">
        <v>441</v>
      </c>
      <c r="B31" s="313"/>
      <c r="C31" s="313"/>
      <c r="D31" s="313"/>
      <c r="E31" s="313"/>
      <c r="F31" s="313"/>
      <c r="G31" s="313"/>
      <c r="H31" s="180"/>
      <c r="I31" s="125"/>
      <c r="J31" s="125"/>
      <c r="K31" s="126"/>
      <c r="L31" s="13"/>
    </row>
    <row r="32" spans="1:12" ht="71.25" customHeight="1">
      <c r="A32" s="25" t="s">
        <v>213</v>
      </c>
      <c r="B32" s="95" t="s">
        <v>18</v>
      </c>
      <c r="C32" s="10" t="s">
        <v>198</v>
      </c>
      <c r="D32" s="66" t="s">
        <v>247</v>
      </c>
      <c r="E32" s="66" t="s">
        <v>156</v>
      </c>
      <c r="F32" s="66" t="s">
        <v>291</v>
      </c>
      <c r="G32" s="10">
        <v>240</v>
      </c>
      <c r="H32" s="177">
        <v>30</v>
      </c>
      <c r="I32" s="192">
        <v>30</v>
      </c>
      <c r="J32" s="192">
        <v>30</v>
      </c>
      <c r="K32" s="138">
        <f>SUM(H32:J32)</f>
        <v>90</v>
      </c>
      <c r="L32" s="10" t="s">
        <v>19</v>
      </c>
    </row>
    <row r="33" spans="1:12" ht="72" customHeight="1">
      <c r="A33" s="25" t="s">
        <v>299</v>
      </c>
      <c r="B33" s="95" t="s">
        <v>16</v>
      </c>
      <c r="C33" s="10" t="s">
        <v>198</v>
      </c>
      <c r="D33" s="66" t="s">
        <v>247</v>
      </c>
      <c r="E33" s="66" t="s">
        <v>156</v>
      </c>
      <c r="F33" s="66" t="s">
        <v>292</v>
      </c>
      <c r="G33" s="10" t="s">
        <v>77</v>
      </c>
      <c r="H33" s="177">
        <v>30</v>
      </c>
      <c r="I33" s="192">
        <v>30</v>
      </c>
      <c r="J33" s="192">
        <v>30</v>
      </c>
      <c r="K33" s="138">
        <f>SUM(H33:J33)</f>
        <v>90</v>
      </c>
      <c r="L33" s="10" t="s">
        <v>318</v>
      </c>
    </row>
    <row r="34" spans="1:13" ht="71.25" customHeight="1">
      <c r="A34" s="25" t="s">
        <v>300</v>
      </c>
      <c r="B34" s="104" t="s">
        <v>17</v>
      </c>
      <c r="C34" s="10" t="s">
        <v>198</v>
      </c>
      <c r="D34" s="66" t="s">
        <v>247</v>
      </c>
      <c r="E34" s="66" t="s">
        <v>156</v>
      </c>
      <c r="F34" s="66" t="s">
        <v>293</v>
      </c>
      <c r="G34" s="10">
        <v>240</v>
      </c>
      <c r="H34" s="181">
        <v>175</v>
      </c>
      <c r="I34" s="193">
        <v>175</v>
      </c>
      <c r="J34" s="193">
        <v>175</v>
      </c>
      <c r="K34" s="138">
        <f>SUM(H34:J34)</f>
        <v>525</v>
      </c>
      <c r="L34" s="10" t="s">
        <v>233</v>
      </c>
      <c r="M34" s="144"/>
    </row>
    <row r="35" spans="1:12" ht="71.25" customHeight="1">
      <c r="A35" s="25" t="s">
        <v>205</v>
      </c>
      <c r="B35" s="104" t="s">
        <v>230</v>
      </c>
      <c r="C35" s="10" t="s">
        <v>198</v>
      </c>
      <c r="D35" s="66" t="s">
        <v>247</v>
      </c>
      <c r="E35" s="66" t="s">
        <v>154</v>
      </c>
      <c r="F35" s="66" t="s">
        <v>294</v>
      </c>
      <c r="G35" s="66" t="s">
        <v>78</v>
      </c>
      <c r="H35" s="181">
        <v>1401.7</v>
      </c>
      <c r="I35" s="181">
        <v>1401.7</v>
      </c>
      <c r="J35" s="181">
        <v>1401.7</v>
      </c>
      <c r="K35" s="138">
        <f>SUM(H35:J35)</f>
        <v>4205.1</v>
      </c>
      <c r="L35" s="197" t="s">
        <v>8</v>
      </c>
    </row>
    <row r="36" spans="1:12" ht="70.5" customHeight="1">
      <c r="A36" s="25" t="s">
        <v>301</v>
      </c>
      <c r="B36" s="65" t="s">
        <v>397</v>
      </c>
      <c r="C36" s="10" t="s">
        <v>198</v>
      </c>
      <c r="D36" s="66" t="s">
        <v>247</v>
      </c>
      <c r="E36" s="66" t="s">
        <v>154</v>
      </c>
      <c r="F36" s="66" t="s">
        <v>425</v>
      </c>
      <c r="G36" s="66" t="s">
        <v>75</v>
      </c>
      <c r="H36" s="177">
        <v>60</v>
      </c>
      <c r="I36" s="191">
        <v>60</v>
      </c>
      <c r="J36" s="191">
        <v>60</v>
      </c>
      <c r="K36" s="138">
        <f>SUM(H36:J36)</f>
        <v>180</v>
      </c>
      <c r="L36" s="164" t="s">
        <v>7</v>
      </c>
    </row>
    <row r="37" spans="1:12" ht="24.75" customHeight="1">
      <c r="A37" s="313" t="s">
        <v>440</v>
      </c>
      <c r="B37" s="313"/>
      <c r="C37" s="313"/>
      <c r="D37" s="313"/>
      <c r="E37" s="313"/>
      <c r="F37" s="313"/>
      <c r="G37" s="313"/>
      <c r="H37" s="180"/>
      <c r="I37" s="125"/>
      <c r="J37" s="125"/>
      <c r="K37" s="126"/>
      <c r="L37" s="13"/>
    </row>
    <row r="38" spans="1:12" ht="107.25" customHeight="1">
      <c r="A38" s="25" t="s">
        <v>322</v>
      </c>
      <c r="B38" s="65" t="s">
        <v>374</v>
      </c>
      <c r="C38" s="10" t="s">
        <v>198</v>
      </c>
      <c r="D38" s="10">
        <v>137</v>
      </c>
      <c r="E38" s="66" t="s">
        <v>79</v>
      </c>
      <c r="F38" s="66" t="s">
        <v>375</v>
      </c>
      <c r="G38" s="10">
        <v>610</v>
      </c>
      <c r="H38" s="177">
        <v>8138.5</v>
      </c>
      <c r="I38" s="177">
        <v>8138.5</v>
      </c>
      <c r="J38" s="177">
        <v>8138.5</v>
      </c>
      <c r="K38" s="138">
        <f>SUM(H38:J38)</f>
        <v>24415.5</v>
      </c>
      <c r="L38" s="307" t="s">
        <v>392</v>
      </c>
    </row>
    <row r="39" spans="1:12" ht="66.75" customHeight="1">
      <c r="A39" s="25" t="s">
        <v>373</v>
      </c>
      <c r="B39" s="65" t="s">
        <v>41</v>
      </c>
      <c r="C39" s="10" t="s">
        <v>198</v>
      </c>
      <c r="D39" s="10">
        <v>137</v>
      </c>
      <c r="E39" s="66" t="s">
        <v>80</v>
      </c>
      <c r="F39" s="66" t="s">
        <v>280</v>
      </c>
      <c r="G39" s="10">
        <v>610</v>
      </c>
      <c r="H39" s="138">
        <v>25.2</v>
      </c>
      <c r="I39" s="138">
        <v>1029.7</v>
      </c>
      <c r="J39" s="138">
        <v>1029.7</v>
      </c>
      <c r="K39" s="138">
        <f>SUM(H39:J39)</f>
        <v>2084.6</v>
      </c>
      <c r="L39" s="308"/>
    </row>
    <row r="40" spans="1:12" ht="60" customHeight="1">
      <c r="A40" s="25" t="s">
        <v>90</v>
      </c>
      <c r="B40" s="65" t="s">
        <v>41</v>
      </c>
      <c r="C40" s="10" t="s">
        <v>198</v>
      </c>
      <c r="D40" s="10">
        <v>137</v>
      </c>
      <c r="E40" s="66" t="s">
        <v>80</v>
      </c>
      <c r="F40" s="66" t="s">
        <v>91</v>
      </c>
      <c r="G40" s="10">
        <v>610</v>
      </c>
      <c r="H40" s="138">
        <v>0</v>
      </c>
      <c r="I40" s="138">
        <v>0</v>
      </c>
      <c r="J40" s="138">
        <v>0</v>
      </c>
      <c r="K40" s="138">
        <f>SUM(H40:J40)</f>
        <v>0</v>
      </c>
      <c r="L40" s="198"/>
    </row>
    <row r="41" spans="1:12" ht="20.25" customHeight="1">
      <c r="A41" s="309" t="s">
        <v>143</v>
      </c>
      <c r="B41" s="310"/>
      <c r="C41" s="10"/>
      <c r="D41" s="10"/>
      <c r="E41" s="66"/>
      <c r="F41" s="66"/>
      <c r="G41" s="11"/>
      <c r="H41" s="138">
        <f>SUM(H9:H40)</f>
        <v>220055.1</v>
      </c>
      <c r="I41" s="138">
        <f>SUM(I9:I40)</f>
        <v>220559.6</v>
      </c>
      <c r="J41" s="138">
        <f>SUM(J9:J40)</f>
        <v>220559.6</v>
      </c>
      <c r="K41" s="138">
        <f>SUM(K9:K40)</f>
        <v>661174.3</v>
      </c>
      <c r="L41" s="22"/>
    </row>
    <row r="42" spans="1:12" ht="34.5" customHeight="1">
      <c r="A42" s="127"/>
      <c r="B42" s="325" t="s">
        <v>220</v>
      </c>
      <c r="C42" s="325"/>
      <c r="D42" s="325"/>
      <c r="E42" s="325"/>
      <c r="F42" s="325"/>
      <c r="G42" s="325"/>
      <c r="H42" s="325"/>
      <c r="I42" s="325"/>
      <c r="J42" s="325"/>
      <c r="K42" s="325"/>
      <c r="L42" s="325"/>
    </row>
    <row r="43" spans="1:12" ht="15.75">
      <c r="A43" s="15"/>
      <c r="B43" s="139"/>
      <c r="C43" s="320" t="s">
        <v>106</v>
      </c>
      <c r="D43" s="320"/>
      <c r="E43" s="320"/>
      <c r="F43" s="320"/>
      <c r="G43" s="320"/>
      <c r="H43" s="119"/>
      <c r="I43" s="119"/>
      <c r="J43" s="119"/>
      <c r="K43" s="119"/>
      <c r="L43" s="103"/>
    </row>
    <row r="44" spans="1:12" ht="15.75">
      <c r="A44" s="15"/>
      <c r="B44" s="139"/>
      <c r="C44" s="320" t="s">
        <v>31</v>
      </c>
      <c r="D44" s="320"/>
      <c r="E44" s="320"/>
      <c r="F44" s="320"/>
      <c r="G44" s="320"/>
      <c r="H44" s="119">
        <f>H41-H45-H43</f>
        <v>150197.9</v>
      </c>
      <c r="I44" s="119">
        <f>I41-I45-I43</f>
        <v>150197.9</v>
      </c>
      <c r="J44" s="119">
        <f>J41-J45-J43</f>
        <v>150197.9</v>
      </c>
      <c r="K44" s="119">
        <f>K41-K45-K43</f>
        <v>450593.7</v>
      </c>
      <c r="L44" s="103"/>
    </row>
    <row r="45" spans="1:12" ht="15.75">
      <c r="A45" s="15"/>
      <c r="B45" s="139"/>
      <c r="C45" s="320" t="s">
        <v>238</v>
      </c>
      <c r="D45" s="320"/>
      <c r="E45" s="320"/>
      <c r="F45" s="320"/>
      <c r="G45" s="320"/>
      <c r="H45" s="119">
        <f>+H34+H33+H32+H30+H29+H26+H25+H24+H23+H15+H10+H9+H19+H18+H36+H27+H16+H38+H39</f>
        <v>69857.2</v>
      </c>
      <c r="I45" s="119">
        <f>+I34+I33+I32+I30+I29+I26+I25+I24+I23+I15+I10+I9+I19+I18+I36+I27+I16+I38+I39</f>
        <v>70361.7</v>
      </c>
      <c r="J45" s="119">
        <f>+J34+J33+J32+J30+J29+J26+J25+J24+J23+J15+J10+J9+J19+J18+J36+J27+J16+J38+J39</f>
        <v>70361.7</v>
      </c>
      <c r="K45" s="119">
        <f>+K34+K33+K32+K30+K29+K26+K25+K24+K23+K15+K10+K9+K19+K18+K36+K27+K16+K38+K39</f>
        <v>210580.6</v>
      </c>
      <c r="L45" s="103"/>
    </row>
    <row r="46" spans="1:12" ht="15.75">
      <c r="A46" s="15"/>
      <c r="B46" s="139"/>
      <c r="C46" s="319" t="s">
        <v>143</v>
      </c>
      <c r="D46" s="319"/>
      <c r="E46" s="319"/>
      <c r="F46" s="319"/>
      <c r="G46" s="319"/>
      <c r="H46" s="119">
        <f>SUM(H43:H45)</f>
        <v>220055.1</v>
      </c>
      <c r="I46" s="119">
        <f>SUM(I43:I45)</f>
        <v>220559.6</v>
      </c>
      <c r="J46" s="119">
        <f>SUM(J43:J45)</f>
        <v>220559.6</v>
      </c>
      <c r="K46" s="119">
        <f>SUM(K43:K45)</f>
        <v>661174.3</v>
      </c>
      <c r="L46" s="103"/>
    </row>
    <row r="47" spans="1:12" ht="15.75">
      <c r="A47" s="15"/>
      <c r="B47" s="139"/>
      <c r="C47" s="140"/>
      <c r="D47" s="141"/>
      <c r="E47" s="141"/>
      <c r="F47" s="141"/>
      <c r="G47" s="141"/>
      <c r="L47" s="103"/>
    </row>
    <row r="48" spans="1:12" ht="23.25" customHeight="1">
      <c r="A48" s="15"/>
      <c r="B48" s="321" t="s">
        <v>219</v>
      </c>
      <c r="C48" s="321"/>
      <c r="D48" s="321"/>
      <c r="E48" s="321"/>
      <c r="F48" s="321"/>
      <c r="G48" s="321"/>
      <c r="H48" s="321"/>
      <c r="I48" s="321"/>
      <c r="J48" s="321"/>
      <c r="K48" s="321"/>
      <c r="L48" s="321"/>
    </row>
    <row r="49" spans="1:12" ht="15.75">
      <c r="A49" s="15"/>
      <c r="B49" s="139"/>
      <c r="C49" s="322" t="s">
        <v>246</v>
      </c>
      <c r="D49" s="322"/>
      <c r="E49" s="322"/>
      <c r="F49" s="322"/>
      <c r="G49" s="322"/>
      <c r="H49" s="119">
        <f>H35+H34+H33+H32+H30+H29+H26+H25+H24+H23+H22+H21+H20+H19+H18+H15+H14+H13+H12+H11+H10+H9+H36+H38+H16+H27+H39</f>
        <v>220055.1</v>
      </c>
      <c r="I49" s="119">
        <f>I35+I34+I33+I32+I30+I29+I26+I25+I24+I23+I22+I21+I20+I19+I18+I15+I14+I13+I12+I11+I10+I9+I36+I38+I16+I27+I39</f>
        <v>220559.6</v>
      </c>
      <c r="J49" s="119">
        <f>J35+J34+J33+J32+J30+J29+J26+J25+J24+J23+J22+J21+J20+J19+J18+J15+J14+J13+J12+J11+J10+J9+J36+J38+J16+J27+J39</f>
        <v>220559.6</v>
      </c>
      <c r="K49" s="119">
        <f>K35+K34+K33+K32+K30+K29+K26+K25+K24+K23+K22+K21+K20+K19+K18+K15+K14+K13+K12+K11+K10+K9+K36+K38+K16+K27+K39</f>
        <v>661174.3</v>
      </c>
      <c r="L49" s="103"/>
    </row>
    <row r="50" spans="1:12" ht="15.75">
      <c r="A50" s="15"/>
      <c r="B50" s="139"/>
      <c r="C50" s="322" t="s">
        <v>243</v>
      </c>
      <c r="D50" s="322"/>
      <c r="E50" s="322"/>
      <c r="F50" s="322"/>
      <c r="G50" s="322"/>
      <c r="H50" s="119"/>
      <c r="I50" s="119"/>
      <c r="J50" s="119"/>
      <c r="K50" s="119"/>
      <c r="L50" s="103"/>
    </row>
    <row r="51" spans="1:12" ht="15.75">
      <c r="A51" s="15"/>
      <c r="B51" s="139"/>
      <c r="C51" s="319" t="s">
        <v>143</v>
      </c>
      <c r="D51" s="319"/>
      <c r="E51" s="319"/>
      <c r="F51" s="319"/>
      <c r="G51" s="319"/>
      <c r="H51" s="119">
        <f>SUM(H49:H50)</f>
        <v>220055.1</v>
      </c>
      <c r="I51" s="119">
        <f>SUM(I49:I50)</f>
        <v>220559.6</v>
      </c>
      <c r="J51" s="119">
        <f>SUM(J49:J50)</f>
        <v>220559.6</v>
      </c>
      <c r="K51" s="119">
        <f>SUM(K49:K50)</f>
        <v>661174.3</v>
      </c>
      <c r="L51" s="103"/>
    </row>
    <row r="52" spans="1:12" ht="15.75">
      <c r="A52" s="15"/>
      <c r="B52" s="139"/>
      <c r="C52" s="173"/>
      <c r="D52" s="173"/>
      <c r="E52" s="173"/>
      <c r="F52" s="173"/>
      <c r="G52" s="173"/>
      <c r="H52" s="101"/>
      <c r="I52" s="101"/>
      <c r="J52" s="101"/>
      <c r="K52" s="101"/>
      <c r="L52" s="103"/>
    </row>
    <row r="53" s="148" customFormat="1" ht="15.75">
      <c r="A53" s="63" t="s">
        <v>398</v>
      </c>
    </row>
    <row r="54" spans="1:12" ht="15.75">
      <c r="A54" s="15"/>
      <c r="B54" s="139"/>
      <c r="C54" s="173"/>
      <c r="D54" s="173"/>
      <c r="E54" s="173"/>
      <c r="F54" s="173"/>
      <c r="G54" s="173"/>
      <c r="H54" s="101"/>
      <c r="I54" s="101"/>
      <c r="J54" s="101"/>
      <c r="K54" s="101"/>
      <c r="L54" s="103"/>
    </row>
    <row r="55" spans="1:12" ht="15.75">
      <c r="A55" s="15"/>
      <c r="B55" s="139"/>
      <c r="C55" s="173"/>
      <c r="D55" s="173"/>
      <c r="E55" s="173"/>
      <c r="F55" s="173"/>
      <c r="G55" s="173"/>
      <c r="H55" s="101"/>
      <c r="I55" s="101"/>
      <c r="J55" s="101"/>
      <c r="K55" s="101"/>
      <c r="L55" s="103"/>
    </row>
    <row r="56" spans="1:12" ht="15.75">
      <c r="A56" s="15"/>
      <c r="B56" s="139"/>
      <c r="C56" s="173"/>
      <c r="D56" s="173"/>
      <c r="E56" s="173"/>
      <c r="F56" s="173"/>
      <c r="G56" s="173"/>
      <c r="H56" s="101"/>
      <c r="I56" s="101"/>
      <c r="J56" s="101"/>
      <c r="K56" s="101"/>
      <c r="L56" s="103"/>
    </row>
    <row r="57" spans="1:12" ht="15.75">
      <c r="A57" s="15"/>
      <c r="B57" s="139"/>
      <c r="C57" s="173"/>
      <c r="D57" s="173"/>
      <c r="E57" s="173"/>
      <c r="F57" s="173"/>
      <c r="G57" s="173"/>
      <c r="H57" s="101"/>
      <c r="I57" s="101"/>
      <c r="J57" s="101"/>
      <c r="K57" s="101"/>
      <c r="L57" s="103"/>
    </row>
    <row r="58" spans="1:11" ht="15.75">
      <c r="A58" s="15"/>
      <c r="D58" s="16"/>
      <c r="E58" s="16"/>
      <c r="F58" s="16"/>
      <c r="G58" s="16"/>
      <c r="H58" s="78">
        <f>H41-H51</f>
        <v>0</v>
      </c>
      <c r="I58" s="78">
        <f>I41-I51</f>
        <v>0</v>
      </c>
      <c r="J58" s="78">
        <f>J41-J51</f>
        <v>0</v>
      </c>
      <c r="K58" s="78">
        <f>K41-K51</f>
        <v>0</v>
      </c>
    </row>
    <row r="59" spans="1:11" ht="15.75">
      <c r="A59" s="15"/>
      <c r="D59" s="16"/>
      <c r="E59" s="16"/>
      <c r="F59" s="16"/>
      <c r="G59" s="16"/>
      <c r="H59" s="122">
        <f>H46-H51</f>
        <v>0</v>
      </c>
      <c r="I59" s="122">
        <f>I46-I51</f>
        <v>0</v>
      </c>
      <c r="J59" s="122">
        <f>J46-J51</f>
        <v>0</v>
      </c>
      <c r="K59" s="122">
        <f>K46-K51</f>
        <v>0</v>
      </c>
    </row>
    <row r="60" spans="1:11" ht="15.75">
      <c r="A60" s="15"/>
      <c r="D60" s="16"/>
      <c r="E60" s="16"/>
      <c r="F60" s="16"/>
      <c r="G60" s="16"/>
      <c r="H60" s="78"/>
      <c r="I60" s="78"/>
      <c r="J60" s="78"/>
      <c r="K60" s="1"/>
    </row>
    <row r="61" spans="1:11" ht="15.75">
      <c r="A61" s="15"/>
      <c r="D61" s="16"/>
      <c r="E61" s="16"/>
      <c r="F61" s="16"/>
      <c r="G61" s="16"/>
      <c r="H61" s="78"/>
      <c r="I61" s="78"/>
      <c r="J61" s="78"/>
      <c r="K61" s="1"/>
    </row>
    <row r="62" spans="1:11" ht="15.75">
      <c r="A62" s="15"/>
      <c r="D62" s="16"/>
      <c r="E62" s="16"/>
      <c r="F62" s="16"/>
      <c r="G62" s="16"/>
      <c r="H62" s="1"/>
      <c r="I62" s="1"/>
      <c r="J62" s="1"/>
      <c r="K62" s="1"/>
    </row>
    <row r="63" spans="1:11" ht="15.75">
      <c r="A63" s="15"/>
      <c r="B63" s="1"/>
      <c r="D63" s="16"/>
      <c r="E63" s="16"/>
      <c r="F63" s="16"/>
      <c r="G63" s="16"/>
      <c r="H63" s="1"/>
      <c r="I63" s="1"/>
      <c r="J63" s="1"/>
      <c r="K63" s="1"/>
    </row>
    <row r="64" spans="1:11" ht="15.75">
      <c r="A64" s="15"/>
      <c r="B64" s="1"/>
      <c r="D64" s="16"/>
      <c r="E64" s="16"/>
      <c r="F64" s="16"/>
      <c r="G64" s="16"/>
      <c r="H64" s="1"/>
      <c r="I64" s="1"/>
      <c r="J64" s="1"/>
      <c r="K64" s="1"/>
    </row>
    <row r="65" spans="1:11" ht="15.75">
      <c r="A65" s="15"/>
      <c r="B65" s="1"/>
      <c r="D65" s="16"/>
      <c r="E65" s="16"/>
      <c r="F65" s="16"/>
      <c r="G65" s="16"/>
      <c r="H65" s="1"/>
      <c r="I65" s="1"/>
      <c r="J65" s="1"/>
      <c r="K65" s="1"/>
    </row>
    <row r="66" spans="1:11" ht="15.75">
      <c r="A66" s="15"/>
      <c r="D66" s="16"/>
      <c r="E66" s="16"/>
      <c r="F66" s="16"/>
      <c r="G66" s="16"/>
      <c r="H66" s="1"/>
      <c r="I66" s="1"/>
      <c r="J66" s="1"/>
      <c r="K66" s="1"/>
    </row>
    <row r="67" spans="1:11" ht="15.75">
      <c r="A67" s="15"/>
      <c r="D67" s="16"/>
      <c r="E67" s="16"/>
      <c r="F67" s="16"/>
      <c r="G67" s="16"/>
      <c r="H67" s="1"/>
      <c r="I67" s="1"/>
      <c r="J67" s="1"/>
      <c r="K67" s="1"/>
    </row>
    <row r="68" spans="1:11" ht="15.75">
      <c r="A68" s="15"/>
      <c r="D68" s="16"/>
      <c r="E68" s="16"/>
      <c r="F68" s="16"/>
      <c r="G68" s="16"/>
      <c r="H68" s="1"/>
      <c r="I68" s="1"/>
      <c r="J68" s="1"/>
      <c r="K68" s="1"/>
    </row>
    <row r="69" spans="1:11" ht="15.75">
      <c r="A69" s="15"/>
      <c r="D69" s="16"/>
      <c r="E69" s="16"/>
      <c r="F69" s="16"/>
      <c r="G69" s="16"/>
      <c r="H69" s="1"/>
      <c r="I69" s="1"/>
      <c r="J69" s="1"/>
      <c r="K69" s="1"/>
    </row>
    <row r="70" spans="1:11" ht="15.75">
      <c r="A70" s="15"/>
      <c r="D70" s="16"/>
      <c r="E70" s="16"/>
      <c r="F70" s="16"/>
      <c r="G70" s="16"/>
      <c r="H70" s="1"/>
      <c r="I70" s="1"/>
      <c r="J70" s="1"/>
      <c r="K70" s="1"/>
    </row>
    <row r="71" spans="1:11" ht="15.75">
      <c r="A71" s="15"/>
      <c r="D71" s="16"/>
      <c r="E71" s="16"/>
      <c r="F71" s="16"/>
      <c r="G71" s="16"/>
      <c r="H71" s="1"/>
      <c r="I71" s="1"/>
      <c r="J71" s="1"/>
      <c r="K71" s="1"/>
    </row>
    <row r="72" spans="1:11" ht="15.75">
      <c r="A72" s="15"/>
      <c r="D72" s="16"/>
      <c r="E72" s="16"/>
      <c r="F72" s="16"/>
      <c r="G72" s="16"/>
      <c r="H72" s="1"/>
      <c r="I72" s="1"/>
      <c r="J72" s="1"/>
      <c r="K72" s="1"/>
    </row>
    <row r="73" spans="1:11" ht="15.75">
      <c r="A73" s="15"/>
      <c r="D73" s="16"/>
      <c r="E73" s="16"/>
      <c r="F73" s="16"/>
      <c r="G73" s="16"/>
      <c r="H73" s="1"/>
      <c r="I73" s="1"/>
      <c r="J73" s="1"/>
      <c r="K73" s="1"/>
    </row>
    <row r="74" spans="1:11" ht="15.75">
      <c r="A74" s="15"/>
      <c r="D74" s="16"/>
      <c r="E74" s="16"/>
      <c r="F74" s="16"/>
      <c r="G74" s="16"/>
      <c r="H74" s="1"/>
      <c r="I74" s="1"/>
      <c r="J74" s="1"/>
      <c r="K74" s="1"/>
    </row>
    <row r="75" spans="1:11" ht="15.75">
      <c r="A75" s="15"/>
      <c r="D75" s="16"/>
      <c r="E75" s="16"/>
      <c r="F75" s="16"/>
      <c r="G75" s="16"/>
      <c r="H75" s="1"/>
      <c r="I75" s="1"/>
      <c r="J75" s="1"/>
      <c r="K75" s="1"/>
    </row>
    <row r="76" spans="1:11" ht="15.75">
      <c r="A76" s="15"/>
      <c r="D76" s="16"/>
      <c r="E76" s="16"/>
      <c r="F76" s="16"/>
      <c r="G76" s="16"/>
      <c r="H76" s="1"/>
      <c r="I76" s="1"/>
      <c r="J76" s="1"/>
      <c r="K76" s="1"/>
    </row>
    <row r="77" spans="1:11" ht="15.75">
      <c r="A77" s="15"/>
      <c r="D77" s="16"/>
      <c r="E77" s="16"/>
      <c r="F77" s="16"/>
      <c r="G77" s="16"/>
      <c r="H77" s="1"/>
      <c r="I77" s="1"/>
      <c r="J77" s="1"/>
      <c r="K77" s="1"/>
    </row>
    <row r="78" spans="1:11" ht="15.75">
      <c r="A78" s="15"/>
      <c r="D78" s="16"/>
      <c r="E78" s="16"/>
      <c r="F78" s="16"/>
      <c r="G78" s="16"/>
      <c r="H78" s="1"/>
      <c r="I78" s="1"/>
      <c r="J78" s="1"/>
      <c r="K78" s="1"/>
    </row>
  </sheetData>
  <sheetProtection/>
  <mergeCells count="29">
    <mergeCell ref="L3:L6"/>
    <mergeCell ref="C49:G49"/>
    <mergeCell ref="H3:K3"/>
    <mergeCell ref="H4:H5"/>
    <mergeCell ref="I4:I5"/>
    <mergeCell ref="J4:J5"/>
    <mergeCell ref="A8:L8"/>
    <mergeCell ref="B42:L42"/>
    <mergeCell ref="L18:L21"/>
    <mergeCell ref="B3:B6"/>
    <mergeCell ref="C3:C6"/>
    <mergeCell ref="C51:G51"/>
    <mergeCell ref="C43:G43"/>
    <mergeCell ref="C44:G44"/>
    <mergeCell ref="C45:G45"/>
    <mergeCell ref="C46:G46"/>
    <mergeCell ref="B48:L48"/>
    <mergeCell ref="C50:G50"/>
    <mergeCell ref="D3:G5"/>
    <mergeCell ref="L38:L39"/>
    <mergeCell ref="A41:B41"/>
    <mergeCell ref="K1:N1"/>
    <mergeCell ref="L9:L12"/>
    <mergeCell ref="A37:G37"/>
    <mergeCell ref="A2:L2"/>
    <mergeCell ref="K4:K6"/>
    <mergeCell ref="A7:L7"/>
    <mergeCell ref="A31:G31"/>
    <mergeCell ref="A3:A6"/>
  </mergeCells>
  <printOptions/>
  <pageMargins left="0.2362204724409449" right="0.2362204724409449" top="0.7874015748031497" bottom="0" header="0.31496062992125984" footer="0.31496062992125984"/>
  <pageSetup cellComments="asDisplayed" errors="blank" fitToHeight="0" fitToWidth="1" horizontalDpi="600" verticalDpi="600" orientation="landscape" pageOrder="overThenDown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H14"/>
  <sheetViews>
    <sheetView view="pageBreakPreview" zoomScale="89" zoomScaleSheetLayoutView="89" zoomScalePageLayoutView="0" workbookViewId="0" topLeftCell="A1">
      <selection activeCell="N25" sqref="N25"/>
    </sheetView>
  </sheetViews>
  <sheetFormatPr defaultColWidth="9.00390625" defaultRowHeight="12.75"/>
  <cols>
    <col min="1" max="1" width="6.25390625" style="54" customWidth="1"/>
    <col min="2" max="2" width="79.125" style="1" customWidth="1"/>
    <col min="3" max="3" width="12.00390625" style="1" customWidth="1"/>
    <col min="4" max="4" width="16.25390625" style="1" customWidth="1"/>
    <col min="5" max="5" width="11.375" style="1" customWidth="1"/>
    <col min="6" max="16384" width="9.125" style="1" customWidth="1"/>
  </cols>
  <sheetData>
    <row r="1" spans="1:8" ht="47.25" customHeight="1">
      <c r="A1" s="46"/>
      <c r="B1" s="20"/>
      <c r="C1" s="36"/>
      <c r="D1" s="230" t="s">
        <v>310</v>
      </c>
      <c r="E1" s="230"/>
      <c r="F1" s="230"/>
      <c r="G1" s="230"/>
      <c r="H1" s="230"/>
    </row>
    <row r="2" spans="1:8" ht="37.5" customHeight="1">
      <c r="A2" s="231" t="s">
        <v>430</v>
      </c>
      <c r="B2" s="231"/>
      <c r="C2" s="231"/>
      <c r="D2" s="231"/>
      <c r="E2" s="231"/>
      <c r="F2" s="231"/>
      <c r="G2" s="231"/>
      <c r="H2" s="231"/>
    </row>
    <row r="3" spans="1:8" ht="37.5" customHeight="1">
      <c r="A3" s="234" t="s">
        <v>28</v>
      </c>
      <c r="B3" s="208" t="s">
        <v>180</v>
      </c>
      <c r="C3" s="207" t="s">
        <v>26</v>
      </c>
      <c r="D3" s="207" t="s">
        <v>120</v>
      </c>
      <c r="E3" s="235" t="s">
        <v>82</v>
      </c>
      <c r="F3" s="235"/>
      <c r="G3" s="235"/>
      <c r="H3" s="235"/>
    </row>
    <row r="4" spans="1:8" ht="90" customHeight="1">
      <c r="A4" s="234"/>
      <c r="B4" s="331"/>
      <c r="C4" s="207"/>
      <c r="D4" s="207"/>
      <c r="E4" s="21" t="s">
        <v>81</v>
      </c>
      <c r="F4" s="21" t="s">
        <v>274</v>
      </c>
      <c r="G4" s="21" t="s">
        <v>63</v>
      </c>
      <c r="H4" s="21" t="s">
        <v>65</v>
      </c>
    </row>
    <row r="5" spans="1:8" ht="25.5" customHeight="1">
      <c r="A5" s="234"/>
      <c r="B5" s="331"/>
      <c r="C5" s="207"/>
      <c r="D5" s="207"/>
      <c r="E5" s="256" t="s">
        <v>115</v>
      </c>
      <c r="F5" s="256" t="s">
        <v>116</v>
      </c>
      <c r="G5" s="256" t="s">
        <v>117</v>
      </c>
      <c r="H5" s="256" t="s">
        <v>118</v>
      </c>
    </row>
    <row r="6" spans="1:8" ht="25.5" customHeight="1">
      <c r="A6" s="234"/>
      <c r="B6" s="331"/>
      <c r="C6" s="207"/>
      <c r="D6" s="207"/>
      <c r="E6" s="256"/>
      <c r="F6" s="256"/>
      <c r="G6" s="256"/>
      <c r="H6" s="256"/>
    </row>
    <row r="7" spans="1:8" ht="10.5" customHeight="1">
      <c r="A7" s="234"/>
      <c r="B7" s="209"/>
      <c r="C7" s="207"/>
      <c r="D7" s="207"/>
      <c r="E7" s="256"/>
      <c r="F7" s="256"/>
      <c r="G7" s="256"/>
      <c r="H7" s="256"/>
    </row>
    <row r="8" spans="1:8" ht="33.75" customHeight="1">
      <c r="A8" s="329" t="s">
        <v>340</v>
      </c>
      <c r="B8" s="235"/>
      <c r="C8" s="235"/>
      <c r="D8" s="235"/>
      <c r="E8" s="235"/>
      <c r="F8" s="235"/>
      <c r="G8" s="235"/>
      <c r="H8" s="330"/>
    </row>
    <row r="9" spans="1:8" ht="57.75" customHeight="1">
      <c r="A9" s="327" t="s">
        <v>92</v>
      </c>
      <c r="B9" s="327"/>
      <c r="C9" s="327"/>
      <c r="D9" s="327"/>
      <c r="E9" s="327"/>
      <c r="F9" s="327"/>
      <c r="G9" s="327"/>
      <c r="H9" s="327"/>
    </row>
    <row r="10" spans="1:8" ht="65.25" customHeight="1">
      <c r="A10" s="25" t="s">
        <v>159</v>
      </c>
      <c r="B10" s="97" t="s">
        <v>236</v>
      </c>
      <c r="C10" s="21" t="s">
        <v>25</v>
      </c>
      <c r="D10" s="10" t="s">
        <v>23</v>
      </c>
      <c r="E10" s="21">
        <v>23.3</v>
      </c>
      <c r="F10" s="21">
        <v>23.4</v>
      </c>
      <c r="G10" s="21">
        <v>23.5</v>
      </c>
      <c r="H10" s="21">
        <v>23.6</v>
      </c>
    </row>
    <row r="11" spans="1:8" ht="33.75" customHeight="1">
      <c r="A11" s="328" t="s">
        <v>93</v>
      </c>
      <c r="B11" s="328"/>
      <c r="C11" s="328"/>
      <c r="D11" s="328"/>
      <c r="E11" s="328"/>
      <c r="F11" s="328"/>
      <c r="G11" s="328"/>
      <c r="H11" s="328"/>
    </row>
    <row r="12" spans="1:8" ht="57.75" customHeight="1">
      <c r="A12" s="25" t="s">
        <v>160</v>
      </c>
      <c r="B12" s="97" t="s">
        <v>94</v>
      </c>
      <c r="C12" s="21" t="s">
        <v>25</v>
      </c>
      <c r="D12" s="10" t="s">
        <v>23</v>
      </c>
      <c r="E12" s="21">
        <v>36</v>
      </c>
      <c r="F12" s="21">
        <v>38</v>
      </c>
      <c r="G12" s="21">
        <v>39</v>
      </c>
      <c r="H12" s="21">
        <v>41</v>
      </c>
    </row>
    <row r="13" spans="1:8" s="51" customFormat="1" ht="23.25" customHeight="1">
      <c r="A13" s="212" t="s">
        <v>96</v>
      </c>
      <c r="B13" s="212"/>
      <c r="C13" s="212"/>
      <c r="D13" s="212"/>
      <c r="E13" s="212"/>
      <c r="F13" s="212"/>
      <c r="G13" s="212"/>
      <c r="H13" s="212"/>
    </row>
    <row r="14" spans="1:8" s="148" customFormat="1" ht="52.5" customHeight="1">
      <c r="A14" s="25" t="s">
        <v>242</v>
      </c>
      <c r="B14" s="97" t="s">
        <v>95</v>
      </c>
      <c r="C14" s="21" t="s">
        <v>25</v>
      </c>
      <c r="D14" s="10" t="s">
        <v>23</v>
      </c>
      <c r="E14" s="21">
        <v>26</v>
      </c>
      <c r="F14" s="21">
        <v>27</v>
      </c>
      <c r="G14" s="21">
        <v>28</v>
      </c>
      <c r="H14" s="21">
        <v>29</v>
      </c>
    </row>
  </sheetData>
  <sheetProtection/>
  <mergeCells count="15">
    <mergeCell ref="A9:H9"/>
    <mergeCell ref="A11:H11"/>
    <mergeCell ref="A13:H13"/>
    <mergeCell ref="A8:H8"/>
    <mergeCell ref="A2:H2"/>
    <mergeCell ref="A3:A7"/>
    <mergeCell ref="B3:B7"/>
    <mergeCell ref="C3:C7"/>
    <mergeCell ref="D1:H1"/>
    <mergeCell ref="E5:E7"/>
    <mergeCell ref="H5:H7"/>
    <mergeCell ref="G5:G7"/>
    <mergeCell ref="F5:F7"/>
    <mergeCell ref="E3:H3"/>
    <mergeCell ref="D3:D7"/>
  </mergeCells>
  <printOptions/>
  <pageMargins left="0.5118110236220472" right="0.31496062992125984" top="0.5511811023622047" bottom="0.35433070866141736" header="0.31496062992125984" footer="0.31496062992125984"/>
  <pageSetup fitToHeight="5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Управление</cp:lastModifiedBy>
  <cp:lastPrinted>2019-03-11T05:35:15Z</cp:lastPrinted>
  <dcterms:created xsi:type="dcterms:W3CDTF">2005-05-23T09:57:53Z</dcterms:created>
  <dcterms:modified xsi:type="dcterms:W3CDTF">2019-03-11T05:36:19Z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